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970" tabRatio="962" activeTab="4"/>
  </bookViews>
  <sheets>
    <sheet name="форма-1" sheetId="1" r:id="rId1"/>
    <sheet name="форма 2 (отгрузка)" sheetId="2" r:id="rId2"/>
    <sheet name="форма 4" sheetId="3" r:id="rId3"/>
    <sheet name="Раз8 Ф5" sheetId="4" r:id="rId4"/>
    <sheet name="СпР8 Ф5" sheetId="5" r:id="rId5"/>
  </sheets>
  <externalReferences>
    <externalReference r:id="rId8"/>
  </externalReferences>
  <definedNames>
    <definedName name="_xlnm.Print_Titles" localSheetId="3">'Раз8 Ф5'!$A:$B</definedName>
    <definedName name="_xlnm.Print_Titles" localSheetId="4">'СпР8 Ф5'!$A:$B</definedName>
    <definedName name="_xlnm.Print_Titles" localSheetId="2">'форма 4'!$21:$23</definedName>
    <definedName name="ивд010">#REF!</definedName>
    <definedName name="ивд020">#REF!</definedName>
    <definedName name="ивд030">#REF!</definedName>
    <definedName name="ивд040">#REF!</definedName>
    <definedName name="ивд050">#REF!</definedName>
    <definedName name="ивд060">#REF!</definedName>
    <definedName name="ивд070">#REF!</definedName>
    <definedName name="ивд080">#REF!</definedName>
    <definedName name="ивд090">#REF!</definedName>
    <definedName name="ивд100">#REF!</definedName>
    <definedName name="ивд110">#REF!</definedName>
    <definedName name="ивд120">#REF!</definedName>
    <definedName name="ивд130">#REF!</definedName>
    <definedName name="ивд140">#REF!</definedName>
    <definedName name="ивд150">#REF!</definedName>
    <definedName name="ивд160">#REF!</definedName>
    <definedName name="ивд170">#REF!</definedName>
    <definedName name="ивд180">#REF!</definedName>
    <definedName name="ивд190">#REF!</definedName>
    <definedName name="ивд200">#REF!</definedName>
    <definedName name="ивд210">#REF!</definedName>
    <definedName name="ивд220">#REF!</definedName>
    <definedName name="ивд230">#REF!</definedName>
    <definedName name="ивд240">#REF!</definedName>
    <definedName name="ивд250">#REF!</definedName>
    <definedName name="ивд260">#REF!</definedName>
    <definedName name="к110">#REF!</definedName>
    <definedName name="к111">#REF!</definedName>
    <definedName name="к112">#REF!</definedName>
    <definedName name="к120">#REF!</definedName>
    <definedName name="к121">#REF!</definedName>
    <definedName name="к122">#REF!</definedName>
    <definedName name="к123">#REF!</definedName>
    <definedName name="к130">#REF!</definedName>
    <definedName name="к131">#REF!</definedName>
    <definedName name="к132">#REF!</definedName>
    <definedName name="к133">#REF!</definedName>
    <definedName name="к134">#REF!</definedName>
    <definedName name="к135">#REF!</definedName>
    <definedName name="к136">#REF!</definedName>
    <definedName name="к140">#REF!</definedName>
    <definedName name="к190">#REF!</definedName>
    <definedName name="к210">#REF!</definedName>
    <definedName name="к211">#REF!</definedName>
    <definedName name="к212">#REF!</definedName>
    <definedName name="к213">#REF!</definedName>
    <definedName name="к214">#REF!</definedName>
    <definedName name="к215">#REF!</definedName>
    <definedName name="к216">#REF!</definedName>
    <definedName name="к217">#REF!</definedName>
    <definedName name="к218">#REF!</definedName>
    <definedName name="к220">#REF!</definedName>
    <definedName name="к221">#REF!</definedName>
    <definedName name="к222">#REF!</definedName>
    <definedName name="к223">#REF!</definedName>
    <definedName name="к224">#REF!</definedName>
    <definedName name="к225">#REF!</definedName>
    <definedName name="к226">#REF!</definedName>
    <definedName name="к230">#REF!</definedName>
    <definedName name="к231">#REF!</definedName>
    <definedName name="к232">#REF!</definedName>
    <definedName name="к233">#REF!</definedName>
    <definedName name="к234">#REF!</definedName>
    <definedName name="к235">#REF!</definedName>
    <definedName name="к236">#REF!</definedName>
    <definedName name="к240">#REF!</definedName>
    <definedName name="к241">#REF!</definedName>
    <definedName name="к242">#REF!</definedName>
    <definedName name="к243">#REF!</definedName>
    <definedName name="к250">#REF!</definedName>
    <definedName name="к251">#REF!</definedName>
    <definedName name="к252">#REF!</definedName>
    <definedName name="к253">#REF!</definedName>
    <definedName name="к254">#REF!</definedName>
    <definedName name="к260">#REF!</definedName>
    <definedName name="к290">#REF!</definedName>
    <definedName name="к310">#REF!</definedName>
    <definedName name="к320">#REF!</definedName>
    <definedName name="к390">#REF!</definedName>
    <definedName name="к399">#REF!</definedName>
    <definedName name="к410">#REF!</definedName>
    <definedName name="к413">#REF!</definedName>
    <definedName name="к420">#REF!</definedName>
    <definedName name="к421">#REF!</definedName>
    <definedName name="к430">#REF!</definedName>
    <definedName name="к431">#REF!</definedName>
    <definedName name="к432">#REF!</definedName>
    <definedName name="к440">#REF!</definedName>
    <definedName name="к450">#REF!</definedName>
    <definedName name="к460">#REF!</definedName>
    <definedName name="к470">#REF!</definedName>
    <definedName name="к480">#REF!</definedName>
    <definedName name="к490">#REF!</definedName>
    <definedName name="к510">#REF!</definedName>
    <definedName name="к511">#REF!</definedName>
    <definedName name="к512">#REF!</definedName>
    <definedName name="к513">#REF!</definedName>
    <definedName name="к590">#REF!</definedName>
    <definedName name="к610">#REF!</definedName>
    <definedName name="к611">#REF!</definedName>
    <definedName name="к612">#REF!</definedName>
    <definedName name="к620">#REF!</definedName>
    <definedName name="к621">#REF!</definedName>
    <definedName name="к622">#REF!</definedName>
    <definedName name="к623">#REF!</definedName>
    <definedName name="к624">#REF!</definedName>
    <definedName name="к625">#REF!</definedName>
    <definedName name="к626">#REF!</definedName>
    <definedName name="к627">#REF!</definedName>
    <definedName name="к628">#REF!</definedName>
    <definedName name="к630">#REF!</definedName>
    <definedName name="к640">#REF!</definedName>
    <definedName name="к650">#REF!</definedName>
    <definedName name="к660">#REF!</definedName>
    <definedName name="к670">#REF!</definedName>
    <definedName name="к690">#REF!</definedName>
    <definedName name="к699">#REF!</definedName>
    <definedName name="н110">#REF!</definedName>
    <definedName name="н111">#REF!</definedName>
    <definedName name="н112">#REF!</definedName>
    <definedName name="н120">#REF!</definedName>
    <definedName name="н121">#REF!</definedName>
    <definedName name="н122">#REF!</definedName>
    <definedName name="н123">#REF!</definedName>
    <definedName name="н130">#REF!</definedName>
    <definedName name="н131">#REF!</definedName>
    <definedName name="н132">#REF!</definedName>
    <definedName name="н133">#REF!</definedName>
    <definedName name="н134">#REF!</definedName>
    <definedName name="н135">#REF!</definedName>
    <definedName name="н136">#REF!</definedName>
    <definedName name="н140">#REF!</definedName>
    <definedName name="н190">#REF!</definedName>
    <definedName name="н210">#REF!</definedName>
    <definedName name="н211">#REF!</definedName>
    <definedName name="н212">#REF!</definedName>
    <definedName name="н213">#REF!</definedName>
    <definedName name="н214">#REF!</definedName>
    <definedName name="н215">#REF!</definedName>
    <definedName name="н216">#REF!</definedName>
    <definedName name="н217">#REF!</definedName>
    <definedName name="н218">#REF!</definedName>
    <definedName name="н220">#REF!</definedName>
    <definedName name="н221">#REF!</definedName>
    <definedName name="н222">#REF!</definedName>
    <definedName name="н223">#REF!</definedName>
    <definedName name="н224">#REF!</definedName>
    <definedName name="н225">#REF!</definedName>
    <definedName name="н226">#REF!</definedName>
    <definedName name="н230">#REF!</definedName>
    <definedName name="н231">#REF!</definedName>
    <definedName name="н232">#REF!</definedName>
    <definedName name="н233">#REF!</definedName>
    <definedName name="н234">#REF!</definedName>
    <definedName name="н235">#REF!</definedName>
    <definedName name="н236">#REF!</definedName>
    <definedName name="н240">#REF!</definedName>
    <definedName name="н241">#REF!</definedName>
    <definedName name="н242">#REF!</definedName>
    <definedName name="н243">#REF!</definedName>
    <definedName name="н250">#REF!</definedName>
    <definedName name="н251">#REF!</definedName>
    <definedName name="н252">#REF!</definedName>
    <definedName name="н253">#REF!</definedName>
    <definedName name="н254">#REF!</definedName>
    <definedName name="н260">#REF!</definedName>
    <definedName name="н290">#REF!</definedName>
    <definedName name="н310">#REF!</definedName>
    <definedName name="н320">#REF!</definedName>
    <definedName name="н390">#REF!</definedName>
    <definedName name="н399">#REF!</definedName>
    <definedName name="н410">#REF!</definedName>
    <definedName name="н413">#REF!</definedName>
    <definedName name="н420">#REF!</definedName>
    <definedName name="н421">#REF!</definedName>
    <definedName name="н430">#REF!</definedName>
    <definedName name="н431">#REF!</definedName>
    <definedName name="н432">#REF!</definedName>
    <definedName name="н440">#REF!</definedName>
    <definedName name="н450">#REF!</definedName>
    <definedName name="н460">#REF!</definedName>
    <definedName name="н470">#REF!</definedName>
    <definedName name="н480">#REF!</definedName>
    <definedName name="н490">#REF!</definedName>
    <definedName name="н510">#REF!</definedName>
    <definedName name="н511">#REF!</definedName>
    <definedName name="н512">#REF!</definedName>
    <definedName name="н513">#REF!</definedName>
    <definedName name="н590">#REF!</definedName>
    <definedName name="н610">#REF!</definedName>
    <definedName name="н611">#REF!</definedName>
    <definedName name="н612">#REF!</definedName>
    <definedName name="н620">#REF!</definedName>
    <definedName name="н621">#REF!</definedName>
    <definedName name="н622">#REF!</definedName>
    <definedName name="н623">#REF!</definedName>
    <definedName name="н624">#REF!</definedName>
    <definedName name="н625">#REF!</definedName>
    <definedName name="н626">#REF!</definedName>
    <definedName name="н627">#REF!</definedName>
    <definedName name="н628">#REF!</definedName>
    <definedName name="н630">#REF!</definedName>
    <definedName name="н640">#REF!</definedName>
    <definedName name="н650">#REF!</definedName>
    <definedName name="н660">#REF!</definedName>
    <definedName name="н670">#REF!</definedName>
    <definedName name="н690">#REF!</definedName>
    <definedName name="н699">#REF!</definedName>
    <definedName name="отп010">#REF!</definedName>
    <definedName name="отп010о">#REF!</definedName>
    <definedName name="отп020">#REF!</definedName>
    <definedName name="отп020о">#REF!</definedName>
    <definedName name="отп030">#REF!</definedName>
    <definedName name="отп030о">#REF!</definedName>
    <definedName name="отп040">#REF!</definedName>
    <definedName name="отп040о">#REF!</definedName>
    <definedName name="отп050">#REF!</definedName>
    <definedName name="отп050о">#REF!</definedName>
    <definedName name="отп060">#REF!</definedName>
    <definedName name="отп060о">#REF!</definedName>
    <definedName name="отп070">#REF!</definedName>
    <definedName name="отп070о">#REF!</definedName>
    <definedName name="отп080">#REF!</definedName>
    <definedName name="отп080о">#REF!</definedName>
    <definedName name="отп090">#REF!</definedName>
    <definedName name="отп090о">#REF!</definedName>
    <definedName name="отп100">#REF!</definedName>
    <definedName name="отп100о">#REF!</definedName>
    <definedName name="отп110">#REF!</definedName>
    <definedName name="отп110о">#REF!</definedName>
    <definedName name="отп120">#REF!</definedName>
    <definedName name="отп120о">#REF!</definedName>
    <definedName name="отп130">#REF!</definedName>
    <definedName name="отп130о">#REF!</definedName>
    <definedName name="отп140">#REF!</definedName>
    <definedName name="отп140о">#REF!</definedName>
    <definedName name="отп150">#REF!</definedName>
    <definedName name="отп150о">#REF!</definedName>
    <definedName name="отп160">#REF!</definedName>
    <definedName name="отп160о">#REF!</definedName>
    <definedName name="отп170">#REF!</definedName>
    <definedName name="отп170о">#REF!</definedName>
    <definedName name="прп010">#REF!</definedName>
    <definedName name="прп010о">#REF!</definedName>
    <definedName name="прп020">#REF!</definedName>
    <definedName name="прп020о">#REF!</definedName>
    <definedName name="прп030">#REF!</definedName>
    <definedName name="прп030о">#REF!</definedName>
    <definedName name="прп040">#REF!</definedName>
    <definedName name="прп040о">#REF!</definedName>
    <definedName name="прп050">#REF!</definedName>
    <definedName name="прп050о">#REF!</definedName>
    <definedName name="прп060">#REF!</definedName>
    <definedName name="прп060о">#REF!</definedName>
    <definedName name="прп070">#REF!</definedName>
    <definedName name="прп070о">#REF!</definedName>
    <definedName name="прп080">#REF!</definedName>
    <definedName name="прп080о">#REF!</definedName>
    <definedName name="прп090">#REF!</definedName>
    <definedName name="прп090о">#REF!</definedName>
    <definedName name="прп100">#REF!</definedName>
    <definedName name="прп100о">#REF!</definedName>
    <definedName name="прп110">#REF!</definedName>
    <definedName name="прп110о">#REF!</definedName>
    <definedName name="прп120">#REF!</definedName>
    <definedName name="прп120о">#REF!</definedName>
    <definedName name="прп130">#REF!</definedName>
    <definedName name="прп130о">#REF!</definedName>
    <definedName name="прп140">#REF!</definedName>
    <definedName name="прп140о">#REF!</definedName>
    <definedName name="прп150">#REF!</definedName>
    <definedName name="прп150о">#REF!</definedName>
    <definedName name="прп160">#REF!</definedName>
    <definedName name="прп160о">#REF!</definedName>
    <definedName name="прп170">#REF!</definedName>
    <definedName name="прп170о">#REF!</definedName>
    <definedName name="сумма010">#REF!</definedName>
    <definedName name="сумма020">#REF!</definedName>
    <definedName name="сумма030">#REF!</definedName>
    <definedName name="сумма040">#REF!</definedName>
    <definedName name="сумма050">#REF!</definedName>
    <definedName name="сумма060">#REF!</definedName>
    <definedName name="сумма070">#REF!</definedName>
    <definedName name="сумма080">#REF!</definedName>
    <definedName name="сумма090">#REF!</definedName>
    <definedName name="сумма100">#REF!</definedName>
    <definedName name="сумма110">#REF!</definedName>
    <definedName name="сумма120">#REF!</definedName>
    <definedName name="сумма130">#REF!</definedName>
    <definedName name="сумма140">#REF!</definedName>
    <definedName name="сумма150">#REF!</definedName>
    <definedName name="сумма160">#REF!</definedName>
    <definedName name="сумма170">#REF!</definedName>
    <definedName name="сумма180">#REF!</definedName>
    <definedName name="сумма190">#REF!</definedName>
    <definedName name="сумма200">#REF!</definedName>
    <definedName name="сумма210">#REF!</definedName>
    <definedName name="сумма220">#REF!</definedName>
    <definedName name="сумма230">#REF!</definedName>
    <definedName name="сумма240">#REF!</definedName>
    <definedName name="сумма250">#REF!</definedName>
    <definedName name="сумма260">#REF!</definedName>
    <definedName name="сумма270">#REF!</definedName>
    <definedName name="сумма280">#REF!</definedName>
    <definedName name="сумма290">#REF!</definedName>
    <definedName name="сумма291">#REF!</definedName>
    <definedName name="сумма292">#REF!</definedName>
    <definedName name="ткд010">#REF!</definedName>
    <definedName name="ткд020">#REF!</definedName>
    <definedName name="ткд030">#REF!</definedName>
    <definedName name="ткд040">#REF!</definedName>
    <definedName name="ткд050">#REF!</definedName>
    <definedName name="ткд060">#REF!</definedName>
    <definedName name="ткд070">#REF!</definedName>
    <definedName name="ткд080">#REF!</definedName>
    <definedName name="ткд090">#REF!</definedName>
    <definedName name="ткд100">#REF!</definedName>
    <definedName name="ткд110">#REF!</definedName>
    <definedName name="ткд120">#REF!</definedName>
    <definedName name="ткд130">#REF!</definedName>
    <definedName name="ткд140">#REF!</definedName>
    <definedName name="ткд150">#REF!</definedName>
    <definedName name="ткд160">#REF!</definedName>
    <definedName name="ткд170">#REF!</definedName>
    <definedName name="ткд180">#REF!</definedName>
    <definedName name="ткд190">#REF!</definedName>
    <definedName name="ткд200">#REF!</definedName>
    <definedName name="ткд210">#REF!</definedName>
    <definedName name="ткд220">#REF!</definedName>
    <definedName name="ткд230">#REF!</definedName>
    <definedName name="ткд240">#REF!</definedName>
    <definedName name="ткд250">#REF!</definedName>
    <definedName name="ткд260">#REF!</definedName>
    <definedName name="фнд010">#REF!</definedName>
    <definedName name="фнд020">#REF!</definedName>
    <definedName name="фнд030">#REF!</definedName>
    <definedName name="фнд040">#REF!</definedName>
    <definedName name="фнд050">#REF!</definedName>
    <definedName name="фнд060">#REF!</definedName>
    <definedName name="фнд070">#REF!</definedName>
    <definedName name="фнд080">#REF!</definedName>
    <definedName name="фнд090">#REF!</definedName>
    <definedName name="фнд100">#REF!</definedName>
    <definedName name="фнд110">#REF!</definedName>
    <definedName name="фнд120">#REF!</definedName>
    <definedName name="фнд130">#REF!</definedName>
    <definedName name="фнд140">#REF!</definedName>
    <definedName name="фнд150">#REF!</definedName>
    <definedName name="фнд160">#REF!</definedName>
    <definedName name="фнд170">#REF!</definedName>
    <definedName name="фнд180">#REF!</definedName>
    <definedName name="фнд190">#REF!</definedName>
    <definedName name="фнд200">#REF!</definedName>
    <definedName name="фнд210">#REF!</definedName>
    <definedName name="фнд220">#REF!</definedName>
    <definedName name="фнд230">#REF!</definedName>
    <definedName name="фнд240">#REF!</definedName>
    <definedName name="фнд250">#REF!</definedName>
    <definedName name="фнд260">#REF!</definedName>
  </definedNames>
  <calcPr fullCalcOnLoad="1"/>
</workbook>
</file>

<file path=xl/comments1.xml><?xml version="1.0" encoding="utf-8"?>
<comments xmlns="http://schemas.openxmlformats.org/spreadsheetml/2006/main">
  <authors>
    <author>oek</author>
  </authors>
  <commentList>
    <comment ref="D174" authorId="0">
      <text>
        <r>
          <rPr>
            <b/>
            <sz val="8"/>
            <rFont val="Tahoma"/>
            <family val="0"/>
          </rPr>
          <t>значение должно быть отрицательным !</t>
        </r>
      </text>
    </comment>
  </commentList>
</comments>
</file>

<file path=xl/comments2.xml><?xml version="1.0" encoding="utf-8"?>
<comments xmlns="http://schemas.openxmlformats.org/spreadsheetml/2006/main">
  <authors>
    <author>oek</author>
    <author>Зарегистрированный пользователь Microsoft Office</author>
  </authors>
  <commentList>
    <comment ref="C38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38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39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40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41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42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43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39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40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41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42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43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49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49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64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64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65" authorId="0">
      <text>
        <r>
          <rPr>
            <sz val="8"/>
            <rFont val="Tahoma"/>
            <family val="2"/>
          </rPr>
          <t>значение должно быть отрицательным !</t>
        </r>
        <r>
          <rPr>
            <sz val="8"/>
            <rFont val="Tahoma"/>
            <family val="0"/>
          </rPr>
          <t xml:space="preserve">
</t>
        </r>
      </text>
    </comment>
    <comment ref="D65" authorId="0">
      <text>
        <r>
          <rPr>
            <sz val="8"/>
            <rFont val="Tahoma"/>
            <family val="2"/>
          </rPr>
          <t>значение должно быть отрицательным !</t>
        </r>
        <r>
          <rPr>
            <sz val="8"/>
            <rFont val="Tahoma"/>
            <family val="0"/>
          </rPr>
          <t xml:space="preserve">
</t>
        </r>
      </text>
    </comment>
    <comment ref="C6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D6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C3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3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50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50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44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4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46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4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44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4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46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4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58" authorId="0">
      <text>
        <r>
          <rPr>
            <sz val="8"/>
            <rFont val="Tahoma"/>
            <family val="2"/>
          </rPr>
          <t>значение должно быть отрицательным !</t>
        </r>
        <r>
          <rPr>
            <sz val="8"/>
            <rFont val="Tahoma"/>
            <family val="0"/>
          </rPr>
          <t xml:space="preserve">
</t>
        </r>
      </text>
    </comment>
    <comment ref="C5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5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4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4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44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44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43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43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42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42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41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41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39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39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38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38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3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3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36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36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33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33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32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32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31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31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30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30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2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2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26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26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2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2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24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24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21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21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20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20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19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19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18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18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1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1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14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14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13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13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12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12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10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10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09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09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08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08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0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0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06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06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0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0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73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73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72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72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71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71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70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70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69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69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68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68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6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6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66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66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6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6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64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64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63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63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61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61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60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60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59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59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58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58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5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5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56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56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5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5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54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54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53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53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52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52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28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28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2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2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B210" authorId="1">
      <text>
        <r>
          <rPr>
            <sz val="8"/>
            <rFont val="Tahoma"/>
            <family val="0"/>
          </rPr>
          <t>стр.(15011+15012+
15013+15014)</t>
        </r>
      </text>
    </comment>
    <comment ref="C246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46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74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7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76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7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78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79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80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81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82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83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84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8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86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8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88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89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90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91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92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93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94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9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96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9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98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199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00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01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02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203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74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7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76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7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78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79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80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81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82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83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84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8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86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8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88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89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90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91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92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93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94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95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96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97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98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199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00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01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02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D203" authorId="0">
      <text>
        <r>
          <rPr>
            <sz val="8"/>
            <rFont val="Tahoma"/>
            <family val="2"/>
          </rPr>
          <t>значение должно быть отрицательным !</t>
        </r>
      </text>
    </comment>
    <comment ref="C58" authorId="0">
      <text>
        <r>
          <rPr>
            <sz val="8"/>
            <rFont val="Tahoma"/>
            <family val="2"/>
          </rPr>
          <t>значение должно быть отрицательным !</t>
        </r>
        <r>
          <rPr>
            <sz val="8"/>
            <rFont val="Tahoma"/>
            <family val="0"/>
          </rPr>
          <t xml:space="preserve">
</t>
        </r>
      </text>
    </comment>
    <comment ref="D66" authorId="0">
      <text>
        <r>
          <rPr>
            <sz val="8"/>
            <rFont val="Tahoma"/>
            <family val="2"/>
          </rPr>
          <t xml:space="preserve">значение должно быть отрицательным !
</t>
        </r>
      </text>
    </comment>
    <comment ref="C66" authorId="0">
      <text>
        <r>
          <rPr>
            <sz val="8"/>
            <rFont val="Tahoma"/>
            <family val="2"/>
          </rPr>
          <t xml:space="preserve">значение должно быть отрицательным !
</t>
        </r>
      </text>
    </comment>
  </commentList>
</comments>
</file>

<file path=xl/comments3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3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C34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C35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C36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C37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C38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C39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C40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C51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C52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C53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C54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C55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C64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C65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  <comment ref="C66" authorId="0">
      <text>
        <r>
          <rPr>
            <sz val="8"/>
            <rFont val="Tahoma"/>
            <family val="0"/>
          </rPr>
          <t>число в гр.3, гр.4 должно быть отрицательным</t>
        </r>
      </text>
    </comment>
  </commentList>
</comments>
</file>

<file path=xl/comments4.xml><?xml version="1.0" encoding="utf-8"?>
<comments xmlns="http://schemas.openxmlformats.org/spreadsheetml/2006/main">
  <authors>
    <author>oek</author>
  </authors>
  <commentList>
    <comment ref="J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Q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10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10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10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10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10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Q10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1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1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1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1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1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1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1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1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1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1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1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1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1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1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1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1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1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1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1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1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1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1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1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1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1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1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1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1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Q1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Q1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Q1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Q1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1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18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1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1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1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1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18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1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1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18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1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1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18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1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1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18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1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1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18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1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Q1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Q18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Q1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21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2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2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2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2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26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2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21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2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2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2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2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26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2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21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2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2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2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2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26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2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21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2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2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2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2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26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2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21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2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2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2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2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26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2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21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2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2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2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2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26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2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21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2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2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2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2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26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2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Q21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Q2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Q2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Q2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Q2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Q26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Q2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</commentList>
</comments>
</file>

<file path=xl/comments5.xml><?xml version="1.0" encoding="utf-8"?>
<comments xmlns="http://schemas.openxmlformats.org/spreadsheetml/2006/main">
  <authors>
    <author>oek</author>
  </authors>
  <commentList>
    <comment ref="J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10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10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10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10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10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1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1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1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1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1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1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1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1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1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1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1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1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1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1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1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1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1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1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1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1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1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1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1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1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1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1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1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1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1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18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1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1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1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1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18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1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1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18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1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1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18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1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1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18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1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17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18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19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21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2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2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2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2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J26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21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2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2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2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2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K26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21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2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2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2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2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L26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21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2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2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2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2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M26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21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2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2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2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2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N26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21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2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2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2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2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O26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21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22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23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24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25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  <comment ref="P26" authorId="0">
      <text>
        <r>
          <rPr>
            <b/>
            <sz val="8"/>
            <rFont val="Tahoma"/>
            <family val="0"/>
          </rPr>
          <t xml:space="preserve">значение должно быть отрицательным !
</t>
        </r>
      </text>
    </comment>
  </commentList>
</comments>
</file>

<file path=xl/sharedStrings.xml><?xml version="1.0" encoding="utf-8"?>
<sst xmlns="http://schemas.openxmlformats.org/spreadsheetml/2006/main" count="922" uniqueCount="744">
  <si>
    <t>истек срок исковой давности                                                          прибыль</t>
  </si>
  <si>
    <t>260</t>
  </si>
  <si>
    <t xml:space="preserve">                                                                                                                 убыток</t>
  </si>
  <si>
    <t>261</t>
  </si>
  <si>
    <t>Расшифровка формы №2 "Отчет о прибылях и убытках"</t>
  </si>
  <si>
    <t>Проценты к уплате</t>
  </si>
  <si>
    <t xml:space="preserve">Проценты по кредитам, займам </t>
  </si>
  <si>
    <t>Базовая прибыль (убыток) на акцию</t>
  </si>
  <si>
    <t>Разводненная прибыль (убыток) на акцию</t>
  </si>
  <si>
    <t>руб.</t>
  </si>
  <si>
    <t>Нераспределенная прибыль прошлых лет</t>
  </si>
  <si>
    <t xml:space="preserve">Непокрытый убыток прошлых лет </t>
  </si>
  <si>
    <t xml:space="preserve">Нераспределенная прибыль отчетного года </t>
  </si>
  <si>
    <t xml:space="preserve">Непокрытый убыток отчетного года </t>
  </si>
  <si>
    <t>ИТОГО по разделу III</t>
  </si>
  <si>
    <t xml:space="preserve"> резервы, образованные в соответствии с учредительными документами</t>
  </si>
  <si>
    <t>Доля меньшинства</t>
  </si>
  <si>
    <t>в том числе:                                                                                                                                           в акциях привилегированных</t>
  </si>
  <si>
    <t xml:space="preserve">                                         в акциях обыкновенных</t>
  </si>
  <si>
    <t>Собственные акции, выкупленные у акционеров</t>
  </si>
  <si>
    <t xml:space="preserve">Займы и кредиты  </t>
  </si>
  <si>
    <t xml:space="preserve"> в том числе:                                                                                                                                   кредиты банков, подлежащие погашению более, чем через 12 месяцев после отчетной даты</t>
  </si>
  <si>
    <t xml:space="preserve"> займы, подлежащие погашению более, чем через 12 месяцев после отчетной даты</t>
  </si>
  <si>
    <t>Отложенные налоговые обязательства</t>
  </si>
  <si>
    <t>Прочие долгосрочные обязательства</t>
  </si>
  <si>
    <t>в т. ч.:  кредиторская задолженность поставщиков и подрядчиков</t>
  </si>
  <si>
    <t>в том числе:   Пенсионному фонду РФ</t>
  </si>
  <si>
    <t xml:space="preserve">                     Фонду занятости </t>
  </si>
  <si>
    <t xml:space="preserve">                    Фонду социального страхования </t>
  </si>
  <si>
    <t>из нее:             федеральному бюджету</t>
  </si>
  <si>
    <t xml:space="preserve">                       бюджетам субъектов РФ</t>
  </si>
  <si>
    <t xml:space="preserve">                       местным бюджетам</t>
  </si>
  <si>
    <t>ИТОГО по разделу IV</t>
  </si>
  <si>
    <t>Займы и кредиты</t>
  </si>
  <si>
    <t xml:space="preserve"> 12 месяцев после отчетной даты </t>
  </si>
  <si>
    <t xml:space="preserve">Кредиторская задолженность </t>
  </si>
  <si>
    <t xml:space="preserve"> поставщики и подрядчики </t>
  </si>
  <si>
    <t>поставщикам электроэнергии через ФОРЭМ</t>
  </si>
  <si>
    <t>прочим поставщикам электрической и тепловой энергии</t>
  </si>
  <si>
    <t>поставшикам газа</t>
  </si>
  <si>
    <t>поставшикам  мазута</t>
  </si>
  <si>
    <t>поставшикам угля</t>
  </si>
  <si>
    <t>поставшикам иного топлива</t>
  </si>
  <si>
    <t>ремонтным организачиям</t>
  </si>
  <si>
    <t>по абонентной плате РАО "ЕЭС России"</t>
  </si>
  <si>
    <t>другим поставщикам и подрядчикам</t>
  </si>
  <si>
    <t>по абонентной плате ОАО "СО ЦДУ ЕЭС"</t>
  </si>
  <si>
    <t>по абонентной плате ОАО "ФСК"</t>
  </si>
  <si>
    <t xml:space="preserve">векселя к уплате </t>
  </si>
  <si>
    <t xml:space="preserve">задолженность перед дочерними и зависимыми обществами </t>
  </si>
  <si>
    <t xml:space="preserve">задолженность по оплате труда перед персоналом </t>
  </si>
  <si>
    <t xml:space="preserve">    в том числе:    текущая</t>
  </si>
  <si>
    <t xml:space="preserve">                             просроченная</t>
  </si>
  <si>
    <t>в том числе:                  Пенсионному фонду РФ</t>
  </si>
  <si>
    <t xml:space="preserve">                                       Фонду занятости </t>
  </si>
  <si>
    <t xml:space="preserve">                                       Фонду социального страхования</t>
  </si>
  <si>
    <t xml:space="preserve"> задолженность по налогам и сборам </t>
  </si>
  <si>
    <t xml:space="preserve"> задолженность перед бюджетом текущая </t>
  </si>
  <si>
    <t>в том числе:      федеральному бюджету</t>
  </si>
  <si>
    <t xml:space="preserve">                           бюджетам субъектов РФ</t>
  </si>
  <si>
    <t xml:space="preserve">                           местным бюджетам</t>
  </si>
  <si>
    <t xml:space="preserve"> задолженность перед бюджетом по налогу на прибыль по базе переходного периода </t>
  </si>
  <si>
    <t xml:space="preserve">  из нее:            федеральному бюджету</t>
  </si>
  <si>
    <t xml:space="preserve">                         бюджетам субъектов РФ</t>
  </si>
  <si>
    <t xml:space="preserve">                         местным бюджетам</t>
  </si>
  <si>
    <t xml:space="preserve"> авансы полученные </t>
  </si>
  <si>
    <t>прочие полученные авансы</t>
  </si>
  <si>
    <t xml:space="preserve"> прочие кредиторы</t>
  </si>
  <si>
    <t>НДС в неоплаченной продукции</t>
  </si>
  <si>
    <t>задолженность внебюджетному фонду НИОКР</t>
  </si>
  <si>
    <t>другие кредиторы</t>
  </si>
  <si>
    <t>Доходы будущих периодов</t>
  </si>
  <si>
    <t>Резервы предстоящих расходов и платежей</t>
  </si>
  <si>
    <t>Прочие краткосрочные обязательства</t>
  </si>
  <si>
    <t>внутрихозяйственные расчеты по строительству</t>
  </si>
  <si>
    <t xml:space="preserve"> другие краткосрочные обязательства</t>
  </si>
  <si>
    <t>ИТОГО по разделу V</t>
  </si>
  <si>
    <t>БАЛАНС (сумма строк 490+590+690)</t>
  </si>
  <si>
    <t>задолженность поред государственными и внебюджетными фондами</t>
  </si>
  <si>
    <t>Задолженность участникам (учредителям) по выплате доходов</t>
  </si>
  <si>
    <t>расчеты по выделенному имуществу</t>
  </si>
  <si>
    <t>уточн. январь 2007 г.</t>
  </si>
  <si>
    <t xml:space="preserve">        из них:</t>
  </si>
  <si>
    <t xml:space="preserve">        задолженность по договорам долевого участия</t>
  </si>
  <si>
    <t xml:space="preserve">       беспроцентные векселя</t>
  </si>
  <si>
    <t xml:space="preserve">       другие дебиторы</t>
  </si>
  <si>
    <t xml:space="preserve">           задолженность по взносам в уставный капитал</t>
  </si>
  <si>
    <t xml:space="preserve">           беспроцентные векселя</t>
  </si>
  <si>
    <t xml:space="preserve">    электроэнергии для сбытовых компаний</t>
  </si>
  <si>
    <r>
      <t xml:space="preserve">   товаров, продукции, работ, услуг по основной деятельности                          </t>
    </r>
    <r>
      <rPr>
        <i/>
        <sz val="9"/>
        <color indexed="9"/>
        <rFont val="Times New Roman Cyr"/>
        <family val="1"/>
      </rPr>
      <t>__</t>
    </r>
    <r>
      <rPr>
        <i/>
        <sz val="9"/>
        <rFont val="Times New Roman Cyr"/>
        <family val="1"/>
      </rPr>
      <t>(для институтов)</t>
    </r>
  </si>
  <si>
    <t>017</t>
  </si>
  <si>
    <t xml:space="preserve">   доходы от участия в других организациях</t>
  </si>
  <si>
    <t xml:space="preserve">    электроэнергии (мощности) через НОРЭМ</t>
  </si>
  <si>
    <t>032</t>
  </si>
  <si>
    <t>034</t>
  </si>
  <si>
    <t xml:space="preserve">     электроэнергии  внутренним потребителям</t>
  </si>
  <si>
    <t xml:space="preserve">     электроэнергии на экспорт  </t>
  </si>
  <si>
    <t xml:space="preserve">     теплоэнергии</t>
  </si>
  <si>
    <t xml:space="preserve">     абонентной платы  ( для РАО "ЕЭС России") </t>
  </si>
  <si>
    <t xml:space="preserve">     транспортировка электро- и теплоэнергии</t>
  </si>
  <si>
    <t xml:space="preserve">    электроэнергиии  сбытовыми компаниями</t>
  </si>
  <si>
    <t>031</t>
  </si>
  <si>
    <r>
      <t xml:space="preserve">     товаров, продукции, работ, услуг по основной деятельности                         </t>
    </r>
    <r>
      <rPr>
        <i/>
        <sz val="9"/>
        <color indexed="9"/>
        <rFont val="Times New Roman Cyr"/>
        <family val="1"/>
      </rPr>
      <t xml:space="preserve"> __</t>
    </r>
    <r>
      <rPr>
        <i/>
        <sz val="9"/>
        <rFont val="Times New Roman Cyr"/>
        <family val="1"/>
      </rPr>
      <t>(для институтов)</t>
    </r>
  </si>
  <si>
    <t xml:space="preserve">    расходы от участия в других организациях</t>
  </si>
  <si>
    <t>027</t>
  </si>
  <si>
    <t>033</t>
  </si>
  <si>
    <t>035</t>
  </si>
  <si>
    <t xml:space="preserve">Выручка (нетто) от продажи товаров, продукции,работ,  услуг (за минусом налога на добавленную стоимость, акцизов и аналогичных обязательных платежей), в том числе от продажи:    </t>
  </si>
  <si>
    <t>Прочие доходы и расходы</t>
  </si>
  <si>
    <t>Проценты к получению</t>
  </si>
  <si>
    <t>Доходы от участия в других организациях</t>
  </si>
  <si>
    <t xml:space="preserve">Прибыль (убыток) до налогообложения                                                                        </t>
  </si>
  <si>
    <t xml:space="preserve">Налог   на прибыль и  иные аналогичные обязательные платежи (строки 141+142+146) </t>
  </si>
  <si>
    <t xml:space="preserve"> ДЛЯ СВОДНОЙ ОТЧЕТНОСТИ</t>
  </si>
  <si>
    <t xml:space="preserve"> Капитализированный доход (убыток)</t>
  </si>
  <si>
    <t>.Доля меньшинства</t>
  </si>
  <si>
    <t>19010</t>
  </si>
  <si>
    <t>Постоянные налоговые обязательства (активы)</t>
  </si>
  <si>
    <t>Отчисления в оценочные резервы                                                убыток</t>
  </si>
  <si>
    <t xml:space="preserve">  От реализации основных средств, кроме квартир</t>
  </si>
  <si>
    <t xml:space="preserve">  От реализации квартир</t>
  </si>
  <si>
    <t xml:space="preserve">  От реализации МПЗ</t>
  </si>
  <si>
    <t xml:space="preserve">  От реализации валюты</t>
  </si>
  <si>
    <t xml:space="preserve">  От реализации НМА</t>
  </si>
  <si>
    <t xml:space="preserve">  От продажи ценных бумаг</t>
  </si>
  <si>
    <t>03675767</t>
  </si>
  <si>
    <t>6117010611</t>
  </si>
  <si>
    <t>01.11.1.</t>
  </si>
  <si>
    <t>47\16</t>
  </si>
  <si>
    <t xml:space="preserve">  От реализации других активов</t>
  </si>
  <si>
    <t xml:space="preserve">  От совместной деятельности</t>
  </si>
  <si>
    <t>Прибыль 2005 г., выявленная в отчетном периоде</t>
  </si>
  <si>
    <t>Прибыль 2004 г., выявленная в отчетном периоде</t>
  </si>
  <si>
    <t>Прибыль до 01.01.2003 г., выявленная в отчетном периоде</t>
  </si>
  <si>
    <t xml:space="preserve">Пени, штрафы и неустойки,  признанные или по которым получены решения суда (арбитражного суда) об их взыскании            </t>
  </si>
  <si>
    <t>Доход от безвозмездно полученных ОС, определяемый в установленном порядке</t>
  </si>
  <si>
    <t xml:space="preserve">  Суммовые разницы </t>
  </si>
  <si>
    <t xml:space="preserve">  Стоимость  материальных  ценностей,  остающихся  от  списания  в результате чрезвычайных ситуаций непригодных к восстановлению и дальнейшему использованию  активов</t>
  </si>
  <si>
    <t xml:space="preserve">  Другие доходы</t>
  </si>
  <si>
    <t xml:space="preserve">  Налог на милицию</t>
  </si>
  <si>
    <t xml:space="preserve">  Налог на перепродажу автомобилей</t>
  </si>
  <si>
    <t xml:space="preserve">  Налог на уборку территории</t>
  </si>
  <si>
    <t xml:space="preserve">  Налог на рекламу</t>
  </si>
  <si>
    <t xml:space="preserve">  Дополнительный платеж в бюджет по налогу на прибыль</t>
  </si>
  <si>
    <t xml:space="preserve">  Налог на операции с ценными бумагами</t>
  </si>
  <si>
    <t xml:space="preserve">  Сбор за наименование "Россия"</t>
  </si>
  <si>
    <t xml:space="preserve">  Другие налоги</t>
  </si>
  <si>
    <t xml:space="preserve">  Услуги банков</t>
  </si>
  <si>
    <t xml:space="preserve">  Содержание законсервированных объектов</t>
  </si>
  <si>
    <t xml:space="preserve">  Аннулированные производственные заказы</t>
  </si>
  <si>
    <t xml:space="preserve">  Затраты на производство, не давшее продукции</t>
  </si>
  <si>
    <t xml:space="preserve">  Затраты по обслуживанию ценных бумаг</t>
  </si>
  <si>
    <t xml:space="preserve">  Резерв по сомнительным долгам</t>
  </si>
  <si>
    <t xml:space="preserve">  Резерв под обесценение финансовых вложений</t>
  </si>
  <si>
    <t xml:space="preserve">  Резерв под снижение стоимости материальных ценностей</t>
  </si>
  <si>
    <t xml:space="preserve">  Резерв по прекращаемой деятельности</t>
  </si>
  <si>
    <t xml:space="preserve">  Резерв по прочим условным обязательствам</t>
  </si>
  <si>
    <t xml:space="preserve">  Выбытие активов без дохода</t>
  </si>
  <si>
    <t xml:space="preserve">  НДС по безвозмездно переданному имуществу</t>
  </si>
  <si>
    <t xml:space="preserve">  Передача имущества в муниципальную собственность</t>
  </si>
  <si>
    <t>Убыток 2005 г., выявленный в отчетном периоде</t>
  </si>
  <si>
    <t>Убыток 2004 г., выявленный в отчетном периоде</t>
  </si>
  <si>
    <t>Убыток до 01.01.2003 г., выявленный в отчетном периоде</t>
  </si>
  <si>
    <t>Пени, штрафы и неустойки, признанные или по которым получены решения суда (арбитражного суда) об их взыскании</t>
  </si>
  <si>
    <t xml:space="preserve">  Госпошлины по хозяйственным договорам</t>
  </si>
  <si>
    <t xml:space="preserve">  Дебиторская задолженность более трех лет</t>
  </si>
  <si>
    <t xml:space="preserve">  Курсовые разницы</t>
  </si>
  <si>
    <t xml:space="preserve">  Судебные издержки </t>
  </si>
  <si>
    <t xml:space="preserve">  Хищения, недостачи</t>
  </si>
  <si>
    <t xml:space="preserve">  Списание МПЗ сверх норм естественной убыли</t>
  </si>
  <si>
    <t xml:space="preserve">  Издержки по исплонительному производству</t>
  </si>
  <si>
    <t xml:space="preserve">  Содержание социальной сферы за счет прибыли</t>
  </si>
  <si>
    <t xml:space="preserve">  Погашение стоимости квартир работников</t>
  </si>
  <si>
    <t xml:space="preserve">  Расходы на проведение спортивных мероприятий</t>
  </si>
  <si>
    <t xml:space="preserve">  Расходы на проведение  культурно-просветительных мероприятий</t>
  </si>
  <si>
    <t xml:space="preserve">  Расходы на благотворительность</t>
  </si>
  <si>
    <t>Стоимость  утраченных  материально  -  производственных ценностей</t>
  </si>
  <si>
    <t xml:space="preserve">  Другие расходы</t>
  </si>
  <si>
    <t xml:space="preserve">    выручка от транспортировки электро- и теплоэнергии ………</t>
  </si>
  <si>
    <t>018</t>
  </si>
  <si>
    <t>028</t>
  </si>
  <si>
    <t>15006</t>
  </si>
  <si>
    <t>15007</t>
  </si>
  <si>
    <t>15008</t>
  </si>
  <si>
    <t xml:space="preserve"> задолженность участников (учредителей) по взносам в уставный капитал</t>
  </si>
  <si>
    <t>243а</t>
  </si>
  <si>
    <t>ОТЧЕТ О ДВИЖЕНИИ ДЕНЕЖНЫХ СРЕДСТВ</t>
  </si>
  <si>
    <t>15070</t>
  </si>
  <si>
    <t>Прибыль ( убыток) от обычной деятельности    (строки 140 + 150)…</t>
  </si>
  <si>
    <t>Валовая прибыль  ( 010 + 020 )</t>
  </si>
  <si>
    <t xml:space="preserve">Прибыль  (убыток)  от  продаж (строки 010 + 020 + 030 + 040) </t>
  </si>
  <si>
    <t xml:space="preserve">Форма N4 по ОКУД </t>
  </si>
  <si>
    <t xml:space="preserve">Дата (год, месяц, число) </t>
  </si>
  <si>
    <t xml:space="preserve">по ОКПО </t>
  </si>
  <si>
    <t xml:space="preserve">ИНН </t>
  </si>
  <si>
    <t xml:space="preserve">по ОКВЭД </t>
  </si>
  <si>
    <t>Организационно-правовая форма/форма собственности</t>
  </si>
  <si>
    <t xml:space="preserve">по ОКОПФ/ОКФС </t>
  </si>
  <si>
    <t xml:space="preserve">по ОКЕИ </t>
  </si>
  <si>
    <t>Показатель                                                                   наименование</t>
  </si>
  <si>
    <t>За отчетный период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</si>
  <si>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</si>
  <si>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</si>
  <si>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</si>
  <si>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</si>
  <si>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Поступления по чрезвычайным обстоятельствам</t>
  </si>
  <si>
    <t>Поступление денег со счета внутри организации</t>
  </si>
  <si>
    <t>Прочие доходы (поступления)</t>
  </si>
  <si>
    <t>Денежные средства, направленные:</t>
  </si>
  <si>
    <t xml:space="preserve">    на оплату труда</t>
  </si>
  <si>
    <t xml:space="preserve">  Налог на имущество</t>
  </si>
  <si>
    <t>10012</t>
  </si>
  <si>
    <t xml:space="preserve">    на выплату дивидендов, процентов</t>
  </si>
  <si>
    <t xml:space="preserve">    на расчеты по налогам и сборам</t>
  </si>
  <si>
    <t xml:space="preserve">    выплаты по чрезвычайным обстоятельствам</t>
  </si>
  <si>
    <t xml:space="preserve">    перечисление со счета на счет внутри организации</t>
  </si>
  <si>
    <t xml:space="preserve">    социальные выплаты</t>
  </si>
  <si>
    <t xml:space="preserve">    на прочие расходы (выплаты)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</si>
  <si>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</si>
  <si>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</si>
  <si>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</si>
  <si>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</si>
  <si>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</si>
  <si>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</si>
  <si>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</si>
  <si>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200</t>
  </si>
  <si>
    <t>Прочие поступления</t>
  </si>
  <si>
    <t>Приобретение дочерних организаций</t>
  </si>
  <si>
    <t>Приобретение объектов основных средств, доходных вложений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</si>
  <si>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</si>
  <si>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</si>
  <si>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Прочие расходы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</si>
  <si>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</si>
  <si>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</si>
  <si>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</si>
  <si>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280</t>
  </si>
  <si>
    <t>Поступления от займов и кредитов, предоставленных другими организациями</t>
  </si>
  <si>
    <t>290</t>
  </si>
  <si>
    <t>Поступление средств по целевому финансированию</t>
  </si>
  <si>
    <t>300</t>
  </si>
  <si>
    <t>Прочие доходы</t>
  </si>
  <si>
    <t>310</t>
  </si>
  <si>
    <t>Погашение займов и кредитов (без процентов)</t>
  </si>
  <si>
    <t>320</t>
  </si>
  <si>
    <t>Погашение обязательств по финансовой аренде</t>
  </si>
  <si>
    <t>340</t>
  </si>
  <si>
    <t>Чистые денежные средства от финансовой деятельности</t>
  </si>
  <si>
    <t>350</t>
  </si>
  <si>
    <t>Чистое увеличение (уменьшение) денежных средств и их эквивалентов</t>
  </si>
  <si>
    <t>360</t>
  </si>
  <si>
    <t>Остаток денежных средств на конец отчетного периода</t>
  </si>
  <si>
    <t>370</t>
  </si>
  <si>
    <t>Величина влияния изменений курса иностранной валюты по отношению к рублю</t>
  </si>
  <si>
    <t>380</t>
  </si>
  <si>
    <r>
      <t xml:space="preserve">макет 52031      </t>
    </r>
    <r>
      <rPr>
        <b/>
        <sz val="12"/>
        <color indexed="9"/>
        <rFont val="Arial Cyr"/>
        <family val="2"/>
      </rPr>
      <t xml:space="preserve">               </t>
    </r>
    <r>
      <rPr>
        <b/>
        <sz val="12"/>
        <color indexed="8"/>
        <rFont val="Arial CYR"/>
        <family val="2"/>
      </rPr>
      <t xml:space="preserve"> Форма 4. Отчет о движении денежных средств</t>
    </r>
  </si>
  <si>
    <r>
      <t xml:space="preserve">     на оплату приобретенных товаров, работ, услуг, сырья      </t>
    </r>
    <r>
      <rPr>
        <sz val="10"/>
        <color indexed="9"/>
        <rFont val="Times New Roman"/>
        <family val="1"/>
      </rPr>
      <t>__</t>
    </r>
    <r>
      <rPr>
        <sz val="10"/>
        <rFont val="Times New Roman"/>
        <family val="1"/>
      </rPr>
      <t>и иных оборотных активов</t>
    </r>
  </si>
  <si>
    <t>10001</t>
  </si>
  <si>
    <t>10002</t>
  </si>
  <si>
    <t>10003</t>
  </si>
  <si>
    <t>10004</t>
  </si>
  <si>
    <t>10005</t>
  </si>
  <si>
    <t>10006</t>
  </si>
  <si>
    <t>10007</t>
  </si>
  <si>
    <t>10011</t>
  </si>
  <si>
    <t>10013</t>
  </si>
  <si>
    <t>10014</t>
  </si>
  <si>
    <t>10015</t>
  </si>
  <si>
    <t>10016</t>
  </si>
  <si>
    <t>10026</t>
  </si>
  <si>
    <t>10028</t>
  </si>
  <si>
    <t>10017</t>
  </si>
  <si>
    <t>10018</t>
  </si>
  <si>
    <t>10019</t>
  </si>
  <si>
    <t>10020</t>
  </si>
  <si>
    <t>10021</t>
  </si>
  <si>
    <t>10022</t>
  </si>
  <si>
    <t>045</t>
  </si>
  <si>
    <t>181</t>
  </si>
  <si>
    <t>182</t>
  </si>
  <si>
    <t>183</t>
  </si>
  <si>
    <t>390</t>
  </si>
  <si>
    <t>400</t>
  </si>
  <si>
    <t>405</t>
  </si>
  <si>
    <t>410</t>
  </si>
  <si>
    <t>420</t>
  </si>
  <si>
    <t>430</t>
  </si>
  <si>
    <t>440</t>
  </si>
  <si>
    <t>019</t>
  </si>
  <si>
    <t>копия листа</t>
  </si>
  <si>
    <t>Дата отчетности:</t>
  </si>
  <si>
    <t>0312</t>
  </si>
  <si>
    <t>Энергообъединение:</t>
  </si>
  <si>
    <t>323200</t>
  </si>
  <si>
    <t>РОСТОВЭНЕРГО</t>
  </si>
  <si>
    <t>|             |</t>
  </si>
  <si>
    <t>Вид деятельности</t>
  </si>
  <si>
    <t>|</t>
  </si>
  <si>
    <t>384</t>
  </si>
  <si>
    <t>код</t>
  </si>
  <si>
    <t>Нематериальные активы</t>
  </si>
  <si>
    <t>Основные средства</t>
  </si>
  <si>
    <t xml:space="preserve">  иные аналогичные c перечисленными права и активы</t>
  </si>
  <si>
    <t xml:space="preserve"> организационные расходы </t>
  </si>
  <si>
    <t xml:space="preserve"> деловая репутация организации </t>
  </si>
  <si>
    <t xml:space="preserve"> другие виды нематериальных активов</t>
  </si>
  <si>
    <t>результаты НИОКР</t>
  </si>
  <si>
    <t>Доходные вложения в материальные ценности</t>
  </si>
  <si>
    <t xml:space="preserve"> земельные участки и объекты природопользования</t>
  </si>
  <si>
    <t xml:space="preserve"> здания, машины и оборудование, сооружения</t>
  </si>
  <si>
    <t xml:space="preserve"> другие виды основных средств</t>
  </si>
  <si>
    <t>оборудование к установке</t>
  </si>
  <si>
    <t>вложения во внеоборотные активы</t>
  </si>
  <si>
    <t>10032</t>
  </si>
  <si>
    <t>10034</t>
  </si>
  <si>
    <r>
      <t xml:space="preserve"> </t>
    </r>
    <r>
      <rPr>
        <i/>
        <sz val="9"/>
        <rFont val="Times New Roman"/>
        <family val="1"/>
      </rPr>
      <t>Оценка участия головной организации в зависимом обществе</t>
    </r>
  </si>
  <si>
    <r>
      <t xml:space="preserve">ДЛЯ СВОДНОЙ ОТЧЕТНОСТИ.   </t>
    </r>
    <r>
      <rPr>
        <sz val="9"/>
        <rFont val="Times New Roman"/>
        <family val="1"/>
      </rPr>
      <t xml:space="preserve">                                                                              </t>
    </r>
    <r>
      <rPr>
        <i/>
        <sz val="9"/>
        <rFont val="Times New Roman"/>
        <family val="1"/>
      </rPr>
      <t>Деловая репутация дочерних обществ</t>
    </r>
  </si>
  <si>
    <t>Отложенные налоговые активы</t>
  </si>
  <si>
    <t>Прочие внеоборотные активы</t>
  </si>
  <si>
    <t>ИТОГО по разделу I</t>
  </si>
  <si>
    <t xml:space="preserve"> имущество для передачи в лизинг</t>
  </si>
  <si>
    <t xml:space="preserve"> имущество предоставляемое по договору проката</t>
  </si>
  <si>
    <t>Долгосрочные финансовые вложения</t>
  </si>
  <si>
    <t xml:space="preserve"> инвестиции в дочерние общества</t>
  </si>
  <si>
    <t xml:space="preserve"> инвестиции в зависимые общества</t>
  </si>
  <si>
    <t xml:space="preserve"> инвестиции в другие организации</t>
  </si>
  <si>
    <t xml:space="preserve"> на срок более 12 месяцев</t>
  </si>
  <si>
    <t>Норматив оборотных средств</t>
  </si>
  <si>
    <t>Запасы</t>
  </si>
  <si>
    <t xml:space="preserve"> мазут</t>
  </si>
  <si>
    <t xml:space="preserve"> уголь</t>
  </si>
  <si>
    <t xml:space="preserve"> дизельное топливо</t>
  </si>
  <si>
    <t xml:space="preserve"> другое технологическое топливо</t>
  </si>
  <si>
    <t xml:space="preserve"> запасные части</t>
  </si>
  <si>
    <t>прочие сырье и материалы</t>
  </si>
  <si>
    <t xml:space="preserve"> cырье, материалы и другие аналогичные ценности</t>
  </si>
  <si>
    <t xml:space="preserve"> животные на выращивании и откорме</t>
  </si>
  <si>
    <t xml:space="preserve"> Налог на добавленную стоимость по приобретенным ценностям</t>
  </si>
  <si>
    <t>ожидаются более чем через 12 месяцев после отчетной даты)</t>
  </si>
  <si>
    <t>НДС при покупках электроэнергии через ФОРЭМ</t>
  </si>
  <si>
    <t xml:space="preserve"> готовая продукция и товары для перепродажи</t>
  </si>
  <si>
    <t xml:space="preserve"> товары отгруженные</t>
  </si>
  <si>
    <t xml:space="preserve"> расходы будущих периодов </t>
  </si>
  <si>
    <t xml:space="preserve"> прочие запасы и затраты </t>
  </si>
  <si>
    <t xml:space="preserve"> покупатели и заказчики</t>
  </si>
  <si>
    <t>ожидаются в течение 12 месяцев после отчетной даты)</t>
  </si>
  <si>
    <t>финансируемые из федерального бюджета</t>
  </si>
  <si>
    <t>Организационно-правовая форма / форма собственности ОАО</t>
  </si>
  <si>
    <t>Вид деятельности передача электр.энергии</t>
  </si>
  <si>
    <t>финансируемых из бюджетов субъектов РФ</t>
  </si>
  <si>
    <t>финансируемых из местных бюджетов</t>
  </si>
  <si>
    <t xml:space="preserve">другие покупатели и заказчики </t>
  </si>
  <si>
    <t xml:space="preserve"> векселя к получению</t>
  </si>
  <si>
    <t>Прибыль 2003 г., выявленная в отчетном периоде</t>
  </si>
  <si>
    <t>Убыток 2003 г., выявленный в отчетном периоде</t>
  </si>
  <si>
    <t xml:space="preserve"> задолженность дочерних и зависимых обществ</t>
  </si>
  <si>
    <t xml:space="preserve"> авансы выданные </t>
  </si>
  <si>
    <t xml:space="preserve"> прочие дебиторы</t>
  </si>
  <si>
    <t>организации, финансируемые из бюджетов РФ</t>
  </si>
  <si>
    <t>организации, финансируемые из местных бюджетов</t>
  </si>
  <si>
    <t>прочие потребители электрической и тепловой энергии</t>
  </si>
  <si>
    <t>задолженность по абонентной плате</t>
  </si>
  <si>
    <t>другие покупатели и заказчики</t>
  </si>
  <si>
    <t xml:space="preserve"> задолженность дочерних и зависимых обществ </t>
  </si>
  <si>
    <t>поставщикам электрической и тепловой энергии</t>
  </si>
  <si>
    <t>поставщикам материалов</t>
  </si>
  <si>
    <t>поставщикам услуг</t>
  </si>
  <si>
    <t>прочие авансы выданные</t>
  </si>
  <si>
    <t>по пеням штрафам, неустойкам по договорам</t>
  </si>
  <si>
    <t xml:space="preserve">переплата по налогам в федеральный бюджет </t>
  </si>
  <si>
    <t xml:space="preserve">переплата по налогам в бюджеты субъектов РФ </t>
  </si>
  <si>
    <t xml:space="preserve">переплата по налогам в местные бюджеты </t>
  </si>
  <si>
    <t xml:space="preserve">переплата по платежам в государственные внебюджетные фонды </t>
  </si>
  <si>
    <t>задолжен. перед РАО "ЕЭС России" по инжиниринговым услугам</t>
  </si>
  <si>
    <t>другие дебиторы</t>
  </si>
  <si>
    <t xml:space="preserve">Краткосрочные финансовые вложения </t>
  </si>
  <si>
    <t xml:space="preserve"> займы, предоставленные организациям на срок менее 12 месяцев</t>
  </si>
  <si>
    <t xml:space="preserve"> прочие краткосрочные финансовые вложения</t>
  </si>
  <si>
    <t>Единица измерения:          ТЫС. РУБ.</t>
  </si>
  <si>
    <t>Денежные средства</t>
  </si>
  <si>
    <t xml:space="preserve"> касса </t>
  </si>
  <si>
    <t xml:space="preserve"> расчетные счета </t>
  </si>
  <si>
    <t xml:space="preserve"> валютные счета </t>
  </si>
  <si>
    <t>12013</t>
  </si>
  <si>
    <t>12014</t>
  </si>
  <si>
    <t>13001</t>
  </si>
  <si>
    <t>13002</t>
  </si>
  <si>
    <t>13003</t>
  </si>
  <si>
    <t>13004</t>
  </si>
  <si>
    <t>13005</t>
  </si>
  <si>
    <t>13007</t>
  </si>
  <si>
    <t>13008</t>
  </si>
  <si>
    <t>13009</t>
  </si>
  <si>
    <t>13010</t>
  </si>
  <si>
    <t>13011</t>
  </si>
  <si>
    <t>13021</t>
  </si>
  <si>
    <t>13022</t>
  </si>
  <si>
    <t>13024</t>
  </si>
  <si>
    <t>13026</t>
  </si>
  <si>
    <t>13027</t>
  </si>
  <si>
    <t>13030</t>
  </si>
  <si>
    <t>13031</t>
  </si>
  <si>
    <t>13032</t>
  </si>
  <si>
    <t>13029</t>
  </si>
  <si>
    <t>15005</t>
  </si>
  <si>
    <t>15010</t>
  </si>
  <si>
    <t>15011</t>
  </si>
  <si>
    <t>15012</t>
  </si>
  <si>
    <t>15013</t>
  </si>
  <si>
    <t>15014</t>
  </si>
  <si>
    <t>15020</t>
  </si>
  <si>
    <t>15021</t>
  </si>
  <si>
    <t>15022</t>
  </si>
  <si>
    <t>15023</t>
  </si>
  <si>
    <t>15024</t>
  </si>
  <si>
    <t>15050</t>
  </si>
  <si>
    <t>15051</t>
  </si>
  <si>
    <t>15052</t>
  </si>
  <si>
    <t>15053</t>
  </si>
  <si>
    <t>15054</t>
  </si>
  <si>
    <t>15030</t>
  </si>
  <si>
    <t>15031</t>
  </si>
  <si>
    <t>15032</t>
  </si>
  <si>
    <t>17032</t>
  </si>
  <si>
    <t xml:space="preserve">II ОБОРОТНЫЕ АКТИВЫ </t>
  </si>
  <si>
    <t>Код   стр.</t>
  </si>
  <si>
    <t>На начало отчетного года</t>
  </si>
  <si>
    <t>На конец отчетного года</t>
  </si>
  <si>
    <t>210a</t>
  </si>
  <si>
    <t>из них:</t>
  </si>
  <si>
    <t xml:space="preserve"> затраты в незавершенном производстве</t>
  </si>
  <si>
    <t>пи продаже электроэнергии через ФОРЭМ внутри группы</t>
  </si>
  <si>
    <t>посредники при продаже электрической и тепловой энергии</t>
  </si>
  <si>
    <t>организации, финансируемые из федерального бюджета…</t>
  </si>
  <si>
    <t>поставщикам топлива</t>
  </si>
  <si>
    <t>строительным организациям</t>
  </si>
  <si>
    <t>ремонтным организациям</t>
  </si>
  <si>
    <t>О71ООО4</t>
  </si>
  <si>
    <t xml:space="preserve">внутрихозяйственные расчеты по смете защиты объектов </t>
  </si>
  <si>
    <t>ПАССИВ</t>
  </si>
  <si>
    <t>III.КАПИТАЛ И РЕЗЕРВЫ</t>
  </si>
  <si>
    <t>в том числе:</t>
  </si>
  <si>
    <t>в т.ч.:</t>
  </si>
  <si>
    <t>V .КРАТКОСРОЧНЫЕ ПАССИВЫ</t>
  </si>
  <si>
    <t xml:space="preserve"> кредиты банков, подлежащие погашению в течение</t>
  </si>
  <si>
    <t xml:space="preserve"> займы, подлежащие погашению в течение</t>
  </si>
  <si>
    <t>задолженность концерну Росэнергоатом</t>
  </si>
  <si>
    <t>задолженность АЭС</t>
  </si>
  <si>
    <t xml:space="preserve">                                       Фонду обязательного медицинского страхования</t>
  </si>
  <si>
    <t xml:space="preserve">                    по пеням и штрафам в государственные внебюджетные фонды</t>
  </si>
  <si>
    <t>Руководитель</t>
  </si>
  <si>
    <t>Главный бухгалтер</t>
  </si>
  <si>
    <t>Постоянное налоговое обязательство</t>
  </si>
  <si>
    <t>Отложенный налоговый актив</t>
  </si>
  <si>
    <t>Отложенное налоговое обязательство</t>
  </si>
  <si>
    <t>Налог   на прибыль и  иные аналогичные обязательные платежи……</t>
  </si>
  <si>
    <t xml:space="preserve">  в том числе:                                                                                                                    Условный расход (доход)</t>
  </si>
  <si>
    <t xml:space="preserve"> Налог на прибыль на базе переходного периода</t>
  </si>
  <si>
    <t xml:space="preserve"> Постоянные налоговые обязательства</t>
  </si>
  <si>
    <t xml:space="preserve"> Списание ОНО</t>
  </si>
  <si>
    <t xml:space="preserve"> Списание ОНА</t>
  </si>
  <si>
    <t xml:space="preserve">  Штрафы ГНИ, </t>
  </si>
  <si>
    <t xml:space="preserve">     из них:</t>
  </si>
  <si>
    <t xml:space="preserve">     по налогу на прибыль</t>
  </si>
  <si>
    <t xml:space="preserve">     по НДС</t>
  </si>
  <si>
    <t xml:space="preserve">     по налогу на имущество</t>
  </si>
  <si>
    <t xml:space="preserve">     по прочим налогам</t>
  </si>
  <si>
    <t xml:space="preserve">  Пени ГНИ</t>
  </si>
  <si>
    <t xml:space="preserve">  Пени ГНИ реструктурированные (признанные в отчетнои году)</t>
  </si>
  <si>
    <t xml:space="preserve">  Штрафы в государственные внебюджетные фонды, </t>
  </si>
  <si>
    <t xml:space="preserve">     Пенсионный фонд РФ</t>
  </si>
  <si>
    <t xml:space="preserve">     Фонд социального страхования</t>
  </si>
  <si>
    <t xml:space="preserve">     Фонд обязательного медицинского страхования</t>
  </si>
  <si>
    <t xml:space="preserve">     Фонд занятости</t>
  </si>
  <si>
    <t xml:space="preserve">  Пени в государственные внебюджетные фонды,</t>
  </si>
  <si>
    <t xml:space="preserve">   из них:</t>
  </si>
  <si>
    <t xml:space="preserve">  Пени в государственные внебюджетные фонды,  реструктурированные (признанные в отчетнои году)</t>
  </si>
  <si>
    <t xml:space="preserve">     Прочие обязательные платежи</t>
  </si>
  <si>
    <t xml:space="preserve">  Прибыль при списании реструктуризированных пеней по налогам</t>
  </si>
  <si>
    <t>15071</t>
  </si>
  <si>
    <t>Убытки от списания из за  чрезвычайных  событий</t>
  </si>
  <si>
    <r>
      <t xml:space="preserve">Себестоимость проданных товаров,продукции работ, услуг                                                                      </t>
    </r>
    <r>
      <rPr>
        <b/>
        <sz val="10"/>
        <color indexed="9"/>
        <rFont val="Times New Roman CYR"/>
        <family val="1"/>
      </rPr>
      <t xml:space="preserve"> __</t>
    </r>
    <r>
      <rPr>
        <b/>
        <sz val="10"/>
        <rFont val="Times New Roman Cyr"/>
        <family val="1"/>
      </rPr>
      <t>в том числе проданных:</t>
    </r>
  </si>
  <si>
    <t>Код стр.</t>
  </si>
  <si>
    <t>Отчет о прибылях и убытках</t>
  </si>
  <si>
    <t>Форма №2</t>
  </si>
  <si>
    <t>О71ООО2</t>
  </si>
  <si>
    <t>Идентификационный номер налогоплательщика</t>
  </si>
  <si>
    <t>Вид деятельности  ……………………………….</t>
  </si>
  <si>
    <t xml:space="preserve">Организационно-правовая форма  / форма собственности……………….. </t>
  </si>
  <si>
    <t>Адрес……………..</t>
  </si>
  <si>
    <t>По   отгруженной   продукции</t>
  </si>
  <si>
    <t xml:space="preserve">За отчетный </t>
  </si>
  <si>
    <t>За аналогичный</t>
  </si>
  <si>
    <t>период</t>
  </si>
  <si>
    <t xml:space="preserve">период </t>
  </si>
  <si>
    <t>предыдущ. года</t>
  </si>
  <si>
    <t xml:space="preserve"> 1.Доходы и расходы по обычным видам деятельности</t>
  </si>
  <si>
    <t>Поступило</t>
  </si>
  <si>
    <t>Выбыло</t>
  </si>
  <si>
    <t>списано</t>
  </si>
  <si>
    <t>Остаток на начало года</t>
  </si>
  <si>
    <t>Приобре-тено</t>
  </si>
  <si>
    <t>Введено</t>
  </si>
  <si>
    <t>внутр. перем. из гр. в гр.</t>
  </si>
  <si>
    <t>внутр. перем. из ф-л в ф-л *</t>
  </si>
  <si>
    <t>всего</t>
  </si>
  <si>
    <t>списано осн. средств стоим-ю до 10 тыс.руб.</t>
  </si>
  <si>
    <t>ликвиди-ровано осн. средств</t>
  </si>
  <si>
    <t>передано безвозмездно</t>
  </si>
  <si>
    <t>реализова-но</t>
  </si>
  <si>
    <t>похищено</t>
  </si>
  <si>
    <t xml:space="preserve">Остаток  на конец года </t>
  </si>
  <si>
    <t>12а</t>
  </si>
  <si>
    <t>12б</t>
  </si>
  <si>
    <t>Основных средств - всего</t>
  </si>
  <si>
    <t>Здания, из них:</t>
  </si>
  <si>
    <t>- производственного назначения</t>
  </si>
  <si>
    <t xml:space="preserve"> непроизводственного назначения</t>
  </si>
  <si>
    <t>Сооружения, из них:</t>
  </si>
  <si>
    <t>- сооружения гидротехнические</t>
  </si>
  <si>
    <t>- сооружения ЛЭП и устройства к ним</t>
  </si>
  <si>
    <t>- сооружения Теплосети</t>
  </si>
  <si>
    <t>- сооружения прочие</t>
  </si>
  <si>
    <t>Машины и оборудование</t>
  </si>
  <si>
    <t>- оборудования и установки</t>
  </si>
  <si>
    <t>- силовое оборудование</t>
  </si>
  <si>
    <t>- прочие машины и оборудование</t>
  </si>
  <si>
    <t>Другие виды основных средств, из них:</t>
  </si>
  <si>
    <t>- транспортные средства</t>
  </si>
  <si>
    <t>-производственный и хозяйственный инвентарь</t>
  </si>
  <si>
    <t>- рабочий скот</t>
  </si>
  <si>
    <t>- продуктивный скот</t>
  </si>
  <si>
    <t>- многолетние насаждения</t>
  </si>
  <si>
    <t>- земельные участки</t>
  </si>
  <si>
    <t>Организация ОАО"Псх им А.А.Гречко"..…</t>
  </si>
  <si>
    <t>Адрес Ростовская обл. с.Куйбышево,ул.Театральная 21.</t>
  </si>
  <si>
    <t>- прочие в других видах основных средств</t>
  </si>
  <si>
    <t xml:space="preserve"> Износ основных средств</t>
  </si>
  <si>
    <t>получен износ по приобр. осн. ср-вам.</t>
  </si>
  <si>
    <t>начислен износ за отч. период</t>
  </si>
  <si>
    <t>износ по списан-ным осн. средствам</t>
  </si>
  <si>
    <t>износ по передан. безвозм. осн. ср-вам</t>
  </si>
  <si>
    <t>износ по реализов. осн. ср-вам</t>
  </si>
  <si>
    <t>износ по похищен. осн.ср-вам</t>
  </si>
  <si>
    <t>- непроизводственного назначения</t>
  </si>
  <si>
    <t xml:space="preserve"> на 31 июня 2007 г.</t>
  </si>
  <si>
    <t>010</t>
  </si>
  <si>
    <t>10024</t>
  </si>
  <si>
    <t>10025</t>
  </si>
  <si>
    <t>10029</t>
  </si>
  <si>
    <t>10030</t>
  </si>
  <si>
    <t>10031</t>
  </si>
  <si>
    <t>10033</t>
  </si>
  <si>
    <t xml:space="preserve">    электроэнергии  внутренним потребителям</t>
  </si>
  <si>
    <t>011</t>
  </si>
  <si>
    <t xml:space="preserve">    электроэнергии на экспорт  </t>
  </si>
  <si>
    <t>012</t>
  </si>
  <si>
    <t xml:space="preserve">    теплоэнергии…………………………………………………………………………………………………………………………………………………………</t>
  </si>
  <si>
    <t>013</t>
  </si>
  <si>
    <t>Незавершенное строительство</t>
  </si>
  <si>
    <t>12001</t>
  </si>
  <si>
    <t>12002</t>
  </si>
  <si>
    <t>12003</t>
  </si>
  <si>
    <t>12004</t>
  </si>
  <si>
    <t>12005</t>
  </si>
  <si>
    <t>Кредиторская задолженность более трех лет</t>
  </si>
  <si>
    <t>12008</t>
  </si>
  <si>
    <t>Курсовые разницы</t>
  </si>
  <si>
    <t>12009</t>
  </si>
  <si>
    <t>Имущество, оказавшееся в излишке по рез. инвентаризации</t>
  </si>
  <si>
    <t>12010</t>
  </si>
  <si>
    <t>Безвозмездно полученные активы, кроме ОС и НМА</t>
  </si>
  <si>
    <t>12011</t>
  </si>
  <si>
    <t>12012</t>
  </si>
  <si>
    <t xml:space="preserve"> прочие денежные средства </t>
  </si>
  <si>
    <t xml:space="preserve">специальные счета в банках </t>
  </si>
  <si>
    <t xml:space="preserve">денежные документы </t>
  </si>
  <si>
    <t xml:space="preserve">переводы в пути </t>
  </si>
  <si>
    <t>Прочие оборотные активы</t>
  </si>
  <si>
    <t>внутрихозяйственные расчеты по текущим операциям</t>
  </si>
  <si>
    <t xml:space="preserve">внутрихозяйственные расчеты по строительству </t>
  </si>
  <si>
    <t>внутрихозяйственные расчеты по ПИР</t>
  </si>
  <si>
    <t>внутрихозяйственные расчеты по НДС</t>
  </si>
  <si>
    <t xml:space="preserve"> другие оборотные активы </t>
  </si>
  <si>
    <t>ИТОГО по разделу II</t>
  </si>
  <si>
    <t>Баланс ( сумма строк 190 + 290 )</t>
  </si>
  <si>
    <t xml:space="preserve">Уставный капитал </t>
  </si>
  <si>
    <t>Выделенное имущество</t>
  </si>
  <si>
    <t xml:space="preserve">Добавочный капитал </t>
  </si>
  <si>
    <t>Переданный добавочный капитал</t>
  </si>
  <si>
    <t>Расчеты по выделенному имуществу</t>
  </si>
  <si>
    <t xml:space="preserve">Резервный капитал </t>
  </si>
  <si>
    <t>резервы, образованные в соответствии с законодательством</t>
  </si>
  <si>
    <t xml:space="preserve">Целевое финансирование  </t>
  </si>
  <si>
    <t>090</t>
  </si>
  <si>
    <t>100</t>
  </si>
  <si>
    <t>184</t>
  </si>
  <si>
    <t>150</t>
  </si>
  <si>
    <t>185</t>
  </si>
  <si>
    <t>190</t>
  </si>
  <si>
    <t xml:space="preserve">                    Только при годовой бухгалтерской отчетности</t>
  </si>
  <si>
    <t>За отчетный</t>
  </si>
  <si>
    <t>За аналогичный период</t>
  </si>
  <si>
    <t>предыдущего года</t>
  </si>
  <si>
    <t>2</t>
  </si>
  <si>
    <t xml:space="preserve">       СПРАВОЧНО.</t>
  </si>
  <si>
    <t>201</t>
  </si>
  <si>
    <t>202</t>
  </si>
  <si>
    <t>Текущий налог на прибыль (строки 141+142+143+144)</t>
  </si>
  <si>
    <t>Чистая прибыль (нераспределенная прибыль (убыток) отчетного периода (строка 160+170+180)</t>
  </si>
  <si>
    <t xml:space="preserve">Руководитель                                                                         Главный бухгалтер </t>
  </si>
  <si>
    <t xml:space="preserve">Руководитель                                                                     Главный бухгалтер </t>
  </si>
  <si>
    <t>07003</t>
  </si>
  <si>
    <t xml:space="preserve">Прочие проценты к уплате (проценты по векселям, облигациям и т.п.) </t>
  </si>
  <si>
    <t>07004</t>
  </si>
  <si>
    <t>09001</t>
  </si>
  <si>
    <t>09002</t>
  </si>
  <si>
    <t>09003</t>
  </si>
  <si>
    <t>09004</t>
  </si>
  <si>
    <t>09005</t>
  </si>
  <si>
    <t>09006</t>
  </si>
  <si>
    <t>09007</t>
  </si>
  <si>
    <t>09009</t>
  </si>
  <si>
    <t>15045</t>
  </si>
  <si>
    <t xml:space="preserve"> на 30 июня 2007 года</t>
  </si>
  <si>
    <t xml:space="preserve"> </t>
  </si>
  <si>
    <t>15033</t>
  </si>
  <si>
    <t>15034</t>
  </si>
  <si>
    <t>15040</t>
  </si>
  <si>
    <t>15041</t>
  </si>
  <si>
    <t>15042</t>
  </si>
  <si>
    <t>15043</t>
  </si>
  <si>
    <t>15044</t>
  </si>
  <si>
    <t>15060</t>
  </si>
  <si>
    <t>15061</t>
  </si>
  <si>
    <t>15062</t>
  </si>
  <si>
    <t>15063</t>
  </si>
  <si>
    <t>15064</t>
  </si>
  <si>
    <t xml:space="preserve"> БУХГАЛТЕРСКИЙ БАЛАНС</t>
  </si>
  <si>
    <t>Форма №1</t>
  </si>
  <si>
    <t>по внутреннему стандарту РАО "ЕЭС России"</t>
  </si>
  <si>
    <t>КОДЫ</t>
  </si>
  <si>
    <t>О71ООО1</t>
  </si>
  <si>
    <t>Дата (год, месяц, число)</t>
  </si>
  <si>
    <t>I           I</t>
  </si>
  <si>
    <t>по</t>
  </si>
  <si>
    <t>ОКПО</t>
  </si>
  <si>
    <t>Идентификационный номер налогоплательщика…………………</t>
  </si>
  <si>
    <t>ИНН</t>
  </si>
  <si>
    <t>ОКДП</t>
  </si>
  <si>
    <t>Единица измерения:.......ТЫС.РУБ..............................</t>
  </si>
  <si>
    <t>ТЫС.РУБ.</t>
  </si>
  <si>
    <r>
      <t xml:space="preserve">Единица измерения:  </t>
    </r>
    <r>
      <rPr>
        <b/>
        <sz val="10"/>
        <rFont val="Times New Roman Cyr"/>
        <family val="0"/>
      </rPr>
      <t xml:space="preserve">ТЫС. </t>
    </r>
    <r>
      <rPr>
        <b/>
        <sz val="10"/>
        <rFont val="Times New Roman Cyr"/>
        <family val="1"/>
      </rPr>
      <t xml:space="preserve">РУБ. </t>
    </r>
  </si>
  <si>
    <t xml:space="preserve">РАСШИФРОВКА ОТДЕЛЬНЫХ СТАТЕЙ К РАЗДЕЛУ "ОСНОВНЫЕ СРЕДСТВА"  ФОРМЫ 5,                                                                                                                                                                              ТЫС.РУБ. </t>
  </si>
  <si>
    <t>ОКОПФ/ОКФС</t>
  </si>
  <si>
    <t xml:space="preserve"> ОКЕИ</t>
  </si>
  <si>
    <t>Дата утверждения</t>
  </si>
  <si>
    <t>Дата отправки (принятия)</t>
  </si>
  <si>
    <t>Код</t>
  </si>
  <si>
    <t>АКТИВ</t>
  </si>
  <si>
    <t>стр.</t>
  </si>
  <si>
    <t>I. ВНЕОБОРОТНЫЕ АКТИВЫ</t>
  </si>
  <si>
    <t xml:space="preserve"> в том числе:</t>
  </si>
  <si>
    <t>в том числе</t>
  </si>
  <si>
    <t xml:space="preserve"> займы,предоставленные организациям</t>
  </si>
  <si>
    <t xml:space="preserve"> прочие долгосрочные финансовые вложения</t>
  </si>
  <si>
    <t>из них</t>
  </si>
  <si>
    <t>Дебиторская задолженность (платежи по которой</t>
  </si>
  <si>
    <t xml:space="preserve"> из них:</t>
  </si>
  <si>
    <t>141</t>
  </si>
  <si>
    <t>142</t>
  </si>
  <si>
    <t>143</t>
  </si>
  <si>
    <t>160</t>
  </si>
  <si>
    <t>170</t>
  </si>
  <si>
    <t>180</t>
  </si>
  <si>
    <t xml:space="preserve"> в том числе: </t>
  </si>
  <si>
    <t>Прочие</t>
  </si>
  <si>
    <t>Поступление приобретенной иностранной валюты</t>
  </si>
  <si>
    <t>IV. ДОЛГОСРОЧНЫЕ ПАССИВЫ</t>
  </si>
  <si>
    <t xml:space="preserve">                       кредиторская задолженность перед социальными фондами</t>
  </si>
  <si>
    <t xml:space="preserve">                      Фонду обязательного медицинского страхования   </t>
  </si>
  <si>
    <t xml:space="preserve">                  по пеням и штрафам в государственные внебюджетные фонды </t>
  </si>
  <si>
    <t xml:space="preserve"> кредиторская задолженность перед бюджетом (реструктуризированные налоги)</t>
  </si>
  <si>
    <t xml:space="preserve"> кредиторская задолженность по налогу на прибыль по базе переходного периода</t>
  </si>
  <si>
    <t xml:space="preserve">  прочие   долгосрочные   обязательства</t>
  </si>
  <si>
    <t>от потребителей электроэнергии через ФОРЭМ</t>
  </si>
  <si>
    <t>от других потребителей электрической и тепловой энергии</t>
  </si>
  <si>
    <t>задолженность перед РАО "ЕЭС России" по инжиниринговым услугам</t>
  </si>
  <si>
    <t>задолженность РАО  "ЕЭС России" по инжиниронговым услугам</t>
  </si>
  <si>
    <t>задолженность перед РАО "ЕЭС России" по ПИР</t>
  </si>
  <si>
    <t xml:space="preserve">задолженность РАО  "ЕЭС России"  по ПИР </t>
  </si>
  <si>
    <t xml:space="preserve">код </t>
  </si>
  <si>
    <t>Наименование показателя</t>
  </si>
  <si>
    <t>строки</t>
  </si>
  <si>
    <t>146</t>
  </si>
  <si>
    <t>145</t>
  </si>
  <si>
    <t>144</t>
  </si>
  <si>
    <t>Код строки</t>
  </si>
  <si>
    <t xml:space="preserve">    абонентной  платы (для РАО "ЕЭС России")………………………………………………………………………………..</t>
  </si>
  <si>
    <t>014</t>
  </si>
  <si>
    <t xml:space="preserve">    прочих товаров, продукции, работ, услуг промышленного характера ……………………………………………………………………………………………………….</t>
  </si>
  <si>
    <t>015</t>
  </si>
  <si>
    <t xml:space="preserve">    прочих товаров, продукции, работ, услуг непромышленного характера ……………………………………………………………………………………………………</t>
  </si>
  <si>
    <t>016</t>
  </si>
  <si>
    <t>020</t>
  </si>
  <si>
    <t>021</t>
  </si>
  <si>
    <t>022</t>
  </si>
  <si>
    <t>023</t>
  </si>
  <si>
    <t>024</t>
  </si>
  <si>
    <t xml:space="preserve">   прочих товаров, продукии, работ, услуг промышленного характера……………………………………………………………………………………………………………</t>
  </si>
  <si>
    <t>025</t>
  </si>
  <si>
    <t xml:space="preserve">  прочих товаров, продукции, работ, услуг непромышленного характера……………………………………………………………………………………………………….</t>
  </si>
  <si>
    <t>026</t>
  </si>
  <si>
    <t>029</t>
  </si>
  <si>
    <t>Коммерческие расходы ..........................................................…………………………………………………………………..</t>
  </si>
  <si>
    <t>030</t>
  </si>
  <si>
    <t>Управленческие расходы......................................................…………………………………………………………………</t>
  </si>
  <si>
    <t>040</t>
  </si>
  <si>
    <t>050</t>
  </si>
  <si>
    <t>060</t>
  </si>
  <si>
    <t>070</t>
  </si>
  <si>
    <t>080</t>
  </si>
  <si>
    <t xml:space="preserve"> права на патенты, программы, товарные знаки (знаки обслуживания),</t>
  </si>
  <si>
    <t>Иные аналогичные обязательные платежи</t>
  </si>
  <si>
    <t>Условный доход (расход)</t>
  </si>
  <si>
    <t>РАСШИФРОВКА ОТДЕЛЬНЫХ ПРИБЫЛЕЙ И УБЫТКОВ</t>
  </si>
  <si>
    <t>Штрафы, пени и неустойки, признанные или по которым получены</t>
  </si>
  <si>
    <t>решения суда (арбитражного суда) об их взыскании              прибыль</t>
  </si>
  <si>
    <t>210</t>
  </si>
  <si>
    <t xml:space="preserve">                                                                                                              убыток</t>
  </si>
  <si>
    <t>211</t>
  </si>
  <si>
    <t>Прибыль (убыток)  прошлых лет                                                  прибыль</t>
  </si>
  <si>
    <t>220</t>
  </si>
  <si>
    <t>221</t>
  </si>
  <si>
    <t xml:space="preserve">Возмещение убытков, причиненных неисполнением или ненадлежащим </t>
  </si>
  <si>
    <t>исполнением обязательств                                                             прибыль</t>
  </si>
  <si>
    <t>230</t>
  </si>
  <si>
    <t xml:space="preserve">                                                                                                               убыток</t>
  </si>
  <si>
    <t>231</t>
  </si>
  <si>
    <t>Курсовые разницы  по операциям в   иностранной валюте   прибыль</t>
  </si>
  <si>
    <t>240</t>
  </si>
  <si>
    <t xml:space="preserve">                                                                                                                убыток</t>
  </si>
  <si>
    <t>241</t>
  </si>
  <si>
    <t>250</t>
  </si>
  <si>
    <t>Списание дебиторских  и кредиторских  задолженностей, по которым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</si>
</sst>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0\ _р_._-;\-* #,##0.000\ _р_._-;_-* &quot;-&quot;??\ _р_._-;_-@_-"/>
    <numFmt numFmtId="181" formatCode="_-* #,##0.0\ _р_._-;\-* #,##0.0\ _р_._-;_-* &quot;-&quot;??\ _р_._-;_-@_-"/>
    <numFmt numFmtId="182" formatCode="_-* #,##0\ _р_._-;\-* #,##0\ _р_._-;_-* &quot;-&quot;??\ _р_._-;_-@_-"/>
    <numFmt numFmtId="183" formatCode="0.0"/>
    <numFmt numFmtId="184" formatCode="000"/>
    <numFmt numFmtId="185" formatCode="0??????"/>
    <numFmt numFmtId="186" formatCode="#,##0;[Red]\-#,##0"/>
    <numFmt numFmtId="187" formatCode="yyyy"/>
    <numFmt numFmtId="188" formatCode="_(* #,##0_);_(* \(#,##0\);_(* &quot;-&quot;??_);_(@_)"/>
    <numFmt numFmtId="189" formatCode="#,##0_р_."/>
    <numFmt numFmtId="190" formatCode="#,##0_р_.;[Red]#,##0_р_."/>
    <numFmt numFmtId="191" formatCode="#,##0&quot;р.&quot;"/>
    <numFmt numFmtId="192" formatCode="#,##0.00&quot;р.&quot;"/>
    <numFmt numFmtId="193" formatCode="#,##0.0"/>
    <numFmt numFmtId="194" formatCode="_ * #,##0_)_р_._ ;_ * \(#,##0\)_р_._ ;_ * &quot;-&quot;_)_р_._ ;_ @_ "/>
    <numFmt numFmtId="195" formatCode="_ * #,##0_)_р_._ ;0* \(#,##0\)_р_._ ;0,* &quot;-&quot;_)_р_._ ;_ @_ "/>
    <numFmt numFmtId="196" formatCode="_ * #,##0_)_р_._ ;0* \(#,##0\)_р_._ ;0* &quot;-&quot;_)_р_.0;_ @_ "/>
    <numFmt numFmtId="197" formatCode="_ * #,##0_)_р_._ ;_ * \(#,##0\)_р_._ ;_ * &quot;0&quot;_)_р_._ ;_ @_ "/>
    <numFmt numFmtId="198" formatCode="_ * #,##0.00_)_р_._ ;_ * \(#,##0.00\)_р_._ ;_ * &quot;-&quot;_)_р_._ ;_ @_ "/>
    <numFmt numFmtId="199" formatCode="_ * #,##0.00_)_р_._ ;_ * \(#,##0.00\)_р_._ ;_ * &quot;0&quot;_)_р_._ ;_ @_ "/>
    <numFmt numFmtId="200" formatCode="_ * #,##0.00_)_р_._ ;_ * \(#,##0\)_р_._ ;_ * &quot;0&quot;_)_р_._ ;_ @_ 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Bodoni"/>
      <family val="0"/>
    </font>
    <font>
      <sz val="9"/>
      <name val="Bodoni"/>
      <family val="0"/>
    </font>
    <font>
      <b/>
      <sz val="9"/>
      <name val="Bodoni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9"/>
      <name val="Bodoni"/>
      <family val="0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1"/>
      <name val="Times New Roman Cyr"/>
      <family val="1"/>
    </font>
    <font>
      <b/>
      <sz val="16"/>
      <color indexed="10"/>
      <name val="Arial Cyr"/>
      <family val="2"/>
    </font>
    <font>
      <b/>
      <sz val="8"/>
      <color indexed="10"/>
      <name val="Arial Cyr"/>
      <family val="2"/>
    </font>
    <font>
      <b/>
      <sz val="12"/>
      <color indexed="9"/>
      <name val="Arial Cyr"/>
      <family val="2"/>
    </font>
    <font>
      <b/>
      <sz val="12"/>
      <color indexed="8"/>
      <name val="Arial CYR"/>
      <family val="2"/>
    </font>
    <font>
      <b/>
      <sz val="12"/>
      <color indexed="39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8"/>
      <color indexed="8"/>
      <name val="Arial Cyr"/>
      <family val="2"/>
    </font>
    <font>
      <b/>
      <sz val="8"/>
      <color indexed="39"/>
      <name val="Arial Cyr"/>
      <family val="2"/>
    </font>
    <font>
      <sz val="8"/>
      <name val="Arial Cyr"/>
      <family val="2"/>
    </font>
    <font>
      <sz val="10"/>
      <color indexed="32"/>
      <name val="Arial Cyr"/>
      <family val="2"/>
    </font>
    <font>
      <b/>
      <sz val="6"/>
      <color indexed="39"/>
      <name val="Arial Cyr"/>
      <family val="2"/>
    </font>
    <font>
      <b/>
      <i/>
      <sz val="8"/>
      <color indexed="39"/>
      <name val="Arial Cyr"/>
      <family val="2"/>
    </font>
    <font>
      <b/>
      <i/>
      <sz val="11"/>
      <color indexed="8"/>
      <name val="Arial Cyr"/>
      <family val="2"/>
    </font>
    <font>
      <b/>
      <sz val="12"/>
      <name val="Times New Roman Cyr"/>
      <family val="1"/>
    </font>
    <font>
      <sz val="10"/>
      <color indexed="9"/>
      <name val="Times New Roman"/>
      <family val="1"/>
    </font>
    <font>
      <sz val="8"/>
      <name val="Tahoma"/>
      <family val="0"/>
    </font>
    <font>
      <b/>
      <sz val="12"/>
      <name val="Times New Roman"/>
      <family val="1"/>
    </font>
    <font>
      <b/>
      <sz val="8"/>
      <name val="Tahoma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MS Sans Serif"/>
      <family val="0"/>
    </font>
    <font>
      <i/>
      <sz val="10"/>
      <color indexed="10"/>
      <name val="Times New Roman"/>
      <family val="1"/>
    </font>
    <font>
      <i/>
      <sz val="9"/>
      <color indexed="9"/>
      <name val="Times New Roman Cyr"/>
      <family val="1"/>
    </font>
    <font>
      <b/>
      <sz val="10"/>
      <color indexed="9"/>
      <name val="Times New Roman CYR"/>
      <family val="1"/>
    </font>
    <font>
      <i/>
      <sz val="10"/>
      <color indexed="8"/>
      <name val="Times New Roman"/>
      <family val="1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23" applyNumberFormat="1" applyFont="1" applyAlignment="1">
      <alignment horizontal="right"/>
    </xf>
    <xf numFmtId="3" fontId="5" fillId="0" borderId="0" xfId="23" applyNumberFormat="1" applyFont="1" applyBorder="1" applyAlignment="1">
      <alignment horizontal="right"/>
    </xf>
    <xf numFmtId="3" fontId="5" fillId="0" borderId="0" xfId="23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left" vertical="top"/>
    </xf>
    <xf numFmtId="0" fontId="6" fillId="0" borderId="1" xfId="0" applyFont="1" applyBorder="1" applyAlignment="1">
      <alignment/>
    </xf>
    <xf numFmtId="3" fontId="13" fillId="0" borderId="0" xfId="0" applyNumberFormat="1" applyFont="1" applyAlignment="1">
      <alignment horizontal="right"/>
    </xf>
    <xf numFmtId="3" fontId="13" fillId="0" borderId="0" xfId="23" applyNumberFormat="1" applyFont="1" applyBorder="1" applyAlignment="1">
      <alignment horizontal="right"/>
    </xf>
    <xf numFmtId="3" fontId="14" fillId="0" borderId="0" xfId="23" applyNumberFormat="1" applyFont="1" applyBorder="1" applyAlignment="1">
      <alignment horizontal="right"/>
    </xf>
    <xf numFmtId="3" fontId="14" fillId="0" borderId="2" xfId="23" applyNumberFormat="1" applyFont="1" applyBorder="1" applyAlignment="1">
      <alignment horizontal="center"/>
    </xf>
    <xf numFmtId="3" fontId="14" fillId="0" borderId="0" xfId="23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 applyBorder="1" applyAlignment="1">
      <alignment horizontal="centerContinuous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 applyProtection="1">
      <alignment horizontal="centerContinuous"/>
      <protection locked="0"/>
    </xf>
    <xf numFmtId="49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3" fontId="14" fillId="0" borderId="0" xfId="23" applyNumberFormat="1" applyFont="1" applyAlignment="1">
      <alignment horizontal="left"/>
    </xf>
    <xf numFmtId="3" fontId="14" fillId="0" borderId="0" xfId="23" applyNumberFormat="1" applyFont="1" applyAlignment="1">
      <alignment horizontal="right"/>
    </xf>
    <xf numFmtId="3" fontId="14" fillId="0" borderId="0" xfId="23" applyNumberFormat="1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3" fontId="14" fillId="0" borderId="0" xfId="23" applyNumberFormat="1" applyFont="1" applyBorder="1" applyAlignment="1" applyProtection="1">
      <alignment horizontal="right"/>
      <protection locked="0"/>
    </xf>
    <xf numFmtId="3" fontId="14" fillId="0" borderId="2" xfId="23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3" fontId="14" fillId="0" borderId="0" xfId="23" applyNumberFormat="1" applyFont="1" applyBorder="1" applyAlignment="1" applyProtection="1">
      <alignment horizontal="left"/>
      <protection locked="0"/>
    </xf>
    <xf numFmtId="0" fontId="13" fillId="0" borderId="2" xfId="23" applyNumberFormat="1" applyFont="1" applyBorder="1" applyAlignment="1" applyProtection="1">
      <alignment horizontal="center"/>
      <protection locked="0"/>
    </xf>
    <xf numFmtId="3" fontId="14" fillId="0" borderId="0" xfId="23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wrapText="1"/>
      <protection locked="0"/>
    </xf>
    <xf numFmtId="3" fontId="14" fillId="0" borderId="2" xfId="23" applyNumberFormat="1" applyFont="1" applyBorder="1" applyAlignment="1" applyProtection="1">
      <alignment horizontal="center" wrapText="1"/>
      <protection locked="0"/>
    </xf>
    <xf numFmtId="3" fontId="14" fillId="0" borderId="2" xfId="23" applyNumberFormat="1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Continuous"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right"/>
      <protection locked="0"/>
    </xf>
    <xf numFmtId="3" fontId="16" fillId="0" borderId="0" xfId="23" applyNumberFormat="1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/>
      <protection locked="0"/>
    </xf>
    <xf numFmtId="3" fontId="16" fillId="0" borderId="0" xfId="23" applyNumberFormat="1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/>
      <protection locked="0"/>
    </xf>
    <xf numFmtId="3" fontId="16" fillId="0" borderId="0" xfId="23" applyNumberFormat="1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3" fontId="14" fillId="0" borderId="2" xfId="23" applyNumberFormat="1" applyFont="1" applyBorder="1" applyAlignment="1" applyProtection="1" quotePrefix="1">
      <alignment horizontal="center"/>
      <protection locked="0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15" fillId="0" borderId="0" xfId="0" applyFont="1" applyBorder="1" applyAlignment="1" applyProtection="1">
      <alignment/>
      <protection locked="0"/>
    </xf>
    <xf numFmtId="0" fontId="16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5" xfId="0" applyFont="1" applyBorder="1" applyAlignment="1">
      <alignment/>
    </xf>
    <xf numFmtId="49" fontId="15" fillId="0" borderId="7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Continuous"/>
    </xf>
    <xf numFmtId="0" fontId="13" fillId="0" borderId="5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7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3" fontId="13" fillId="0" borderId="10" xfId="23" applyNumberFormat="1" applyFont="1" applyBorder="1" applyAlignment="1">
      <alignment horizontal="center"/>
    </xf>
    <xf numFmtId="3" fontId="13" fillId="0" borderId="6" xfId="23" applyNumberFormat="1" applyFont="1" applyBorder="1" applyAlignment="1">
      <alignment horizontal="center"/>
    </xf>
    <xf numFmtId="3" fontId="13" fillId="0" borderId="8" xfId="23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left" wrapText="1"/>
    </xf>
    <xf numFmtId="3" fontId="13" fillId="0" borderId="11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49" fontId="14" fillId="0" borderId="0" xfId="23" applyNumberFormat="1" applyFont="1" applyAlignment="1" applyProtection="1">
      <alignment horizontal="centerContinuous" wrapText="1"/>
      <protection locked="0"/>
    </xf>
    <xf numFmtId="0" fontId="0" fillId="0" borderId="0" xfId="0" applyAlignment="1" applyProtection="1">
      <alignment/>
      <protection locked="0"/>
    </xf>
    <xf numFmtId="0" fontId="15" fillId="0" borderId="0" xfId="0" applyFont="1" applyBorder="1" applyAlignment="1" applyProtection="1">
      <alignment horizontal="centerContinuous"/>
      <protection locked="0"/>
    </xf>
    <xf numFmtId="0" fontId="15" fillId="0" borderId="0" xfId="0" applyFont="1" applyAlignment="1" applyProtection="1">
      <alignment/>
      <protection locked="0"/>
    </xf>
    <xf numFmtId="0" fontId="15" fillId="0" borderId="13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15" fillId="0" borderId="2" xfId="0" applyFont="1" applyBorder="1" applyAlignment="1">
      <alignment horizontal="center"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 applyProtection="1">
      <alignment horizontal="right" wrapText="1"/>
      <protection hidden="1"/>
    </xf>
    <xf numFmtId="0" fontId="1" fillId="0" borderId="0" xfId="0" applyFont="1" applyFill="1" applyAlignment="1" applyProtection="1">
      <alignment horizontal="center"/>
      <protection hidden="1"/>
    </xf>
    <xf numFmtId="3" fontId="0" fillId="0" borderId="0" xfId="0" applyNumberFormat="1" applyFill="1" applyAlignment="1" applyProtection="1">
      <alignment/>
      <protection hidden="1"/>
    </xf>
    <xf numFmtId="193" fontId="27" fillId="0" borderId="0" xfId="0" applyNumberFormat="1" applyFont="1" applyFill="1" applyAlignment="1" applyProtection="1">
      <alignment horizontal="right" wrapText="1"/>
      <protection hidden="1"/>
    </xf>
    <xf numFmtId="0" fontId="25" fillId="0" borderId="0" xfId="0" applyFont="1" applyFill="1" applyBorder="1" applyAlignment="1">
      <alignment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3" fontId="32" fillId="0" borderId="0" xfId="0" applyNumberFormat="1" applyFont="1" applyFill="1" applyBorder="1" applyAlignment="1" applyProtection="1">
      <alignment/>
      <protection hidden="1"/>
    </xf>
    <xf numFmtId="193" fontId="32" fillId="0" borderId="0" xfId="0" applyNumberFormat="1" applyFont="1" applyFill="1" applyBorder="1" applyAlignment="1" applyProtection="1">
      <alignment/>
      <protection hidden="1"/>
    </xf>
    <xf numFmtId="0" fontId="33" fillId="0" borderId="0" xfId="0" applyFont="1" applyFill="1" applyAlignment="1" applyProtection="1">
      <alignment horizontal="right" wrapText="1"/>
      <protection hidden="1"/>
    </xf>
    <xf numFmtId="49" fontId="34" fillId="0" borderId="0" xfId="0" applyNumberFormat="1" applyFont="1" applyFill="1" applyAlignment="1" applyProtection="1">
      <alignment horizontal="center"/>
      <protection hidden="1"/>
    </xf>
    <xf numFmtId="0" fontId="35" fillId="0" borderId="0" xfId="0" applyFont="1" applyFill="1" applyAlignment="1" applyProtection="1">
      <alignment/>
      <protection hidden="1"/>
    </xf>
    <xf numFmtId="193" fontId="36" fillId="0" borderId="0" xfId="0" applyNumberFormat="1" applyFont="1" applyFill="1" applyAlignment="1" applyProtection="1">
      <alignment/>
      <protection hidden="1"/>
    </xf>
    <xf numFmtId="49" fontId="37" fillId="0" borderId="0" xfId="0" applyNumberFormat="1" applyFont="1" applyFill="1" applyAlignment="1" applyProtection="1">
      <alignment horizontal="center"/>
      <protection hidden="1"/>
    </xf>
    <xf numFmtId="3" fontId="38" fillId="0" borderId="0" xfId="0" applyNumberFormat="1" applyFont="1" applyFill="1" applyBorder="1" applyAlignment="1" applyProtection="1">
      <alignment/>
      <protection hidden="1"/>
    </xf>
    <xf numFmtId="193" fontId="39" fillId="0" borderId="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" fontId="7" fillId="0" borderId="6" xfId="26" applyNumberFormat="1" applyFont="1" applyFill="1" applyBorder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right"/>
      <protection locked="0"/>
    </xf>
    <xf numFmtId="3" fontId="7" fillId="0" borderId="14" xfId="25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49" fontId="7" fillId="0" borderId="15" xfId="25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9" fontId="7" fillId="0" borderId="16" xfId="25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49" fontId="7" fillId="0" borderId="16" xfId="25" applyNumberFormat="1" applyFont="1" applyFill="1" applyBorder="1" applyAlignment="1" applyProtection="1">
      <alignment horizontal="center" wrapText="1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49" fontId="7" fillId="0" borderId="18" xfId="25" applyNumberFormat="1" applyFont="1" applyFill="1" applyBorder="1" applyAlignment="1" applyProtection="1">
      <alignment horizontal="center"/>
      <protection locked="0"/>
    </xf>
    <xf numFmtId="0" fontId="15" fillId="0" borderId="19" xfId="0" applyFont="1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15" fillId="0" borderId="2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6" fillId="0" borderId="9" xfId="0" applyFont="1" applyFill="1" applyBorder="1" applyAlignment="1">
      <alignment wrapText="1"/>
    </xf>
    <xf numFmtId="0" fontId="16" fillId="0" borderId="5" xfId="0" applyFont="1" applyFill="1" applyBorder="1" applyAlignment="1">
      <alignment vertical="top" wrapText="1"/>
    </xf>
    <xf numFmtId="0" fontId="15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left" wrapText="1"/>
    </xf>
    <xf numFmtId="0" fontId="15" fillId="0" borderId="9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wrapText="1"/>
    </xf>
    <xf numFmtId="0" fontId="15" fillId="0" borderId="9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16" fillId="0" borderId="20" xfId="0" applyFont="1" applyFill="1" applyBorder="1" applyAlignment="1">
      <alignment wrapText="1"/>
    </xf>
    <xf numFmtId="0" fontId="15" fillId="0" borderId="0" xfId="0" applyFont="1" applyFill="1" applyAlignment="1" applyProtection="1">
      <alignment wrapText="1"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49" fontId="16" fillId="0" borderId="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 horizontal="center"/>
    </xf>
    <xf numFmtId="0" fontId="17" fillId="0" borderId="0" xfId="0" applyFont="1" applyAlignment="1" applyProtection="1">
      <alignment/>
      <protection locked="0"/>
    </xf>
    <xf numFmtId="49" fontId="17" fillId="0" borderId="0" xfId="0" applyNumberFormat="1" applyFont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/>
    </xf>
    <xf numFmtId="0" fontId="43" fillId="0" borderId="0" xfId="0" applyFont="1" applyFill="1" applyAlignment="1" applyProtection="1">
      <alignment wrapText="1"/>
      <protection locked="0"/>
    </xf>
    <xf numFmtId="199" fontId="16" fillId="0" borderId="7" xfId="0" applyNumberFormat="1" applyFont="1" applyBorder="1" applyAlignment="1">
      <alignment horizontal="center"/>
    </xf>
    <xf numFmtId="199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ill="1" applyBorder="1" applyAlignment="1" applyProtection="1">
      <alignment horizontal="centerContinuous"/>
      <protection locked="0"/>
    </xf>
    <xf numFmtId="0" fontId="15" fillId="0" borderId="21" xfId="0" applyFont="1" applyBorder="1" applyAlignment="1" applyProtection="1">
      <alignment vertical="center"/>
      <protection locked="0"/>
    </xf>
    <xf numFmtId="0" fontId="0" fillId="0" borderId="5" xfId="0" applyBorder="1" applyAlignment="1">
      <alignment/>
    </xf>
    <xf numFmtId="49" fontId="15" fillId="0" borderId="6" xfId="0" applyNumberFormat="1" applyFont="1" applyBorder="1" applyAlignment="1">
      <alignment horizontal="centerContinuous" vertical="center" wrapText="1"/>
    </xf>
    <xf numFmtId="49" fontId="15" fillId="0" borderId="11" xfId="0" applyNumberFormat="1" applyFont="1" applyFill="1" applyBorder="1" applyAlignment="1">
      <alignment horizontal="centerContinuous" vertical="center" wrapText="1"/>
    </xf>
    <xf numFmtId="0" fontId="16" fillId="0" borderId="19" xfId="0" applyFont="1" applyBorder="1" applyAlignment="1" applyProtection="1">
      <alignment horizontal="centerContinuous" vertical="center"/>
      <protection locked="0"/>
    </xf>
    <xf numFmtId="0" fontId="16" fillId="0" borderId="11" xfId="0" applyFont="1" applyBorder="1" applyAlignment="1" applyProtection="1">
      <alignment horizontal="centerContinuous" vertical="center"/>
      <protection locked="0"/>
    </xf>
    <xf numFmtId="0" fontId="16" fillId="0" borderId="9" xfId="0" applyFont="1" applyBorder="1" applyAlignment="1">
      <alignment horizontal="centerContinuous" vertical="center"/>
    </xf>
    <xf numFmtId="0" fontId="15" fillId="0" borderId="22" xfId="0" applyFont="1" applyBorder="1" applyAlignment="1">
      <alignment horizontal="centerContinuous" vertical="center"/>
    </xf>
    <xf numFmtId="0" fontId="15" fillId="0" borderId="6" xfId="0" applyFont="1" applyBorder="1" applyAlignment="1" applyProtection="1">
      <alignment/>
      <protection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5" fillId="0" borderId="21" xfId="0" applyFont="1" applyBorder="1" applyAlignment="1">
      <alignment horizontal="centerContinuous"/>
    </xf>
    <xf numFmtId="0" fontId="15" fillId="0" borderId="10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/>
    </xf>
    <xf numFmtId="49" fontId="16" fillId="0" borderId="3" xfId="0" applyNumberFormat="1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 applyProtection="1">
      <alignment horizontal="centerContinuous" wrapText="1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Continuous" wrapText="1"/>
      <protection locked="0"/>
    </xf>
    <xf numFmtId="49" fontId="15" fillId="0" borderId="0" xfId="0" applyNumberFormat="1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center"/>
      <protection locked="0"/>
    </xf>
    <xf numFmtId="49" fontId="15" fillId="0" borderId="0" xfId="0" applyNumberFormat="1" applyFont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center"/>
      <protection locked="0"/>
    </xf>
    <xf numFmtId="49" fontId="17" fillId="0" borderId="0" xfId="0" applyNumberFormat="1" applyFont="1" applyAlignment="1" applyProtection="1">
      <alignment horizontal="centerContinuous"/>
      <protection locked="0"/>
    </xf>
    <xf numFmtId="49" fontId="16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centerContinuous" vertical="center" wrapText="1"/>
      <protection locked="0"/>
    </xf>
    <xf numFmtId="0" fontId="15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 horizontal="centerContinuous" vertical="center"/>
      <protection locked="0"/>
    </xf>
    <xf numFmtId="49" fontId="15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 wrapText="1"/>
    </xf>
    <xf numFmtId="0" fontId="1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Continuous" vertical="center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 locked="0"/>
    </xf>
    <xf numFmtId="49" fontId="45" fillId="0" borderId="0" xfId="0" applyNumberFormat="1" applyFont="1" applyAlignment="1">
      <alignment horizontal="centerContinuous"/>
    </xf>
    <xf numFmtId="49" fontId="16" fillId="0" borderId="0" xfId="0" applyNumberFormat="1" applyFont="1" applyAlignment="1">
      <alignment horizontal="centerContinuous"/>
    </xf>
    <xf numFmtId="49" fontId="4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Continuous" vertical="center" wrapText="1"/>
    </xf>
    <xf numFmtId="0" fontId="15" fillId="0" borderId="22" xfId="0" applyFont="1" applyBorder="1" applyAlignment="1">
      <alignment horizontal="centerContinuous" vertical="center" wrapText="1"/>
    </xf>
    <xf numFmtId="0" fontId="15" fillId="0" borderId="13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/>
    </xf>
    <xf numFmtId="0" fontId="0" fillId="0" borderId="0" xfId="0" applyBorder="1" applyAlignment="1" applyProtection="1">
      <alignment horizontal="centerContinuous" wrapText="1"/>
      <protection locked="0"/>
    </xf>
    <xf numFmtId="0" fontId="0" fillId="0" borderId="0" xfId="0" applyAlignment="1" applyProtection="1">
      <alignment horizontal="centerContinuous"/>
      <protection locked="0"/>
    </xf>
    <xf numFmtId="197" fontId="0" fillId="0" borderId="0" xfId="0" applyNumberFormat="1" applyBorder="1" applyAlignment="1" applyProtection="1">
      <alignment horizontal="centerContinuous" wrapText="1"/>
      <protection locked="0"/>
    </xf>
    <xf numFmtId="197" fontId="0" fillId="0" borderId="0" xfId="0" applyNumberFormat="1" applyBorder="1" applyAlignment="1" applyProtection="1">
      <alignment wrapText="1"/>
      <protection locked="0"/>
    </xf>
    <xf numFmtId="197" fontId="0" fillId="0" borderId="0" xfId="0" applyNumberFormat="1" applyAlignment="1" applyProtection="1">
      <alignment horizontal="centerContinuous" vertical="center" wrapText="1"/>
      <protection locked="0"/>
    </xf>
    <xf numFmtId="197" fontId="0" fillId="0" borderId="0" xfId="0" applyNumberFormat="1" applyAlignment="1" applyProtection="1">
      <alignment horizontal="centerContinuous"/>
      <protection locked="0"/>
    </xf>
    <xf numFmtId="197" fontId="0" fillId="0" borderId="0" xfId="0" applyNumberFormat="1" applyAlignment="1" applyProtection="1">
      <alignment/>
      <protection locked="0"/>
    </xf>
    <xf numFmtId="3" fontId="13" fillId="0" borderId="0" xfId="23" applyNumberFormat="1" applyFont="1" applyBorder="1" applyAlignment="1">
      <alignment/>
    </xf>
    <xf numFmtId="3" fontId="13" fillId="0" borderId="5" xfId="23" applyNumberFormat="1" applyFont="1" applyBorder="1" applyAlignment="1">
      <alignment horizontal="center"/>
    </xf>
    <xf numFmtId="3" fontId="13" fillId="0" borderId="4" xfId="23" applyNumberFormat="1" applyFont="1" applyBorder="1" applyAlignment="1">
      <alignment horizontal="center"/>
    </xf>
    <xf numFmtId="3" fontId="13" fillId="0" borderId="9" xfId="23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3" fillId="0" borderId="8" xfId="23" applyNumberFormat="1" applyFont="1" applyBorder="1" applyAlignment="1" applyProtection="1">
      <alignment horizontal="center"/>
      <protection/>
    </xf>
    <xf numFmtId="3" fontId="13" fillId="0" borderId="0" xfId="23" applyNumberFormat="1" applyFont="1" applyBorder="1" applyAlignment="1" applyProtection="1">
      <alignment horizontal="right"/>
      <protection/>
    </xf>
    <xf numFmtId="3" fontId="14" fillId="0" borderId="0" xfId="23" applyNumberFormat="1" applyFont="1" applyBorder="1" applyAlignment="1" applyProtection="1">
      <alignment horizontal="right"/>
      <protection/>
    </xf>
    <xf numFmtId="3" fontId="13" fillId="0" borderId="11" xfId="23" applyNumberFormat="1" applyFont="1" applyBorder="1" applyAlignment="1" applyProtection="1">
      <alignment horizontal="center"/>
      <protection/>
    </xf>
    <xf numFmtId="3" fontId="13" fillId="0" borderId="10" xfId="23" applyNumberFormat="1" applyFont="1" applyBorder="1" applyAlignment="1" applyProtection="1">
      <alignment horizontal="center"/>
      <protection/>
    </xf>
    <xf numFmtId="3" fontId="13" fillId="0" borderId="6" xfId="23" applyNumberFormat="1" applyFont="1" applyBorder="1" applyAlignment="1" applyProtection="1">
      <alignment horizontal="center"/>
      <protection/>
    </xf>
    <xf numFmtId="3" fontId="13" fillId="0" borderId="2" xfId="23" applyNumberFormat="1" applyFont="1" applyBorder="1" applyAlignment="1" applyProtection="1">
      <alignment horizontal="center"/>
      <protection/>
    </xf>
    <xf numFmtId="3" fontId="13" fillId="0" borderId="0" xfId="0" applyNumberFormat="1" applyFont="1" applyBorder="1" applyAlignment="1" applyProtection="1">
      <alignment horizontal="center"/>
      <protection/>
    </xf>
    <xf numFmtId="3" fontId="13" fillId="0" borderId="0" xfId="23" applyNumberFormat="1" applyFont="1" applyBorder="1" applyAlignment="1" applyProtection="1">
      <alignment horizontal="center"/>
      <protection/>
    </xf>
    <xf numFmtId="3" fontId="13" fillId="0" borderId="0" xfId="0" applyNumberFormat="1" applyFont="1" applyAlignment="1" applyProtection="1">
      <alignment/>
      <protection/>
    </xf>
    <xf numFmtId="3" fontId="13" fillId="0" borderId="11" xfId="0" applyNumberFormat="1" applyFont="1" applyBorder="1" applyAlignment="1" applyProtection="1">
      <alignment horizontal="center"/>
      <protection/>
    </xf>
    <xf numFmtId="3" fontId="13" fillId="0" borderId="12" xfId="0" applyNumberFormat="1" applyFont="1" applyBorder="1" applyAlignment="1" applyProtection="1">
      <alignment horizontal="center"/>
      <protection/>
    </xf>
    <xf numFmtId="3" fontId="13" fillId="0" borderId="10" xfId="0" applyNumberFormat="1" applyFont="1" applyBorder="1" applyAlignment="1" applyProtection="1">
      <alignment horizontal="center"/>
      <protection/>
    </xf>
    <xf numFmtId="49" fontId="13" fillId="2" borderId="0" xfId="23" applyNumberFormat="1" applyFont="1" applyFill="1" applyAlignment="1" applyProtection="1">
      <alignment horizontal="right"/>
      <protection/>
    </xf>
    <xf numFmtId="0" fontId="49" fillId="3" borderId="2" xfId="18" applyFont="1" applyFill="1" applyBorder="1" applyAlignment="1" applyProtection="1">
      <alignment horizontal="left"/>
      <protection hidden="1"/>
    </xf>
    <xf numFmtId="0" fontId="14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99" fontId="16" fillId="0" borderId="2" xfId="23" applyNumberFormat="1" applyFont="1" applyBorder="1" applyAlignment="1">
      <alignment horizontal="right"/>
    </xf>
    <xf numFmtId="0" fontId="14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2" xfId="18" applyFont="1" applyFill="1" applyBorder="1" applyAlignment="1" applyProtection="1">
      <alignment wrapText="1"/>
      <protection hidden="1"/>
    </xf>
    <xf numFmtId="0" fontId="23" fillId="0" borderId="2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23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6" fillId="0" borderId="2" xfId="18" applyFont="1" applyFill="1" applyBorder="1" applyAlignment="1" applyProtection="1">
      <alignment horizontal="left" vertical="top" wrapText="1"/>
      <protection hidden="1"/>
    </xf>
    <xf numFmtId="0" fontId="14" fillId="0" borderId="2" xfId="0" applyFont="1" applyBorder="1" applyAlignment="1">
      <alignment/>
    </xf>
    <xf numFmtId="0" fontId="13" fillId="0" borderId="2" xfId="0" applyFont="1" applyBorder="1" applyAlignment="1">
      <alignment horizontal="center"/>
    </xf>
    <xf numFmtId="3" fontId="13" fillId="0" borderId="2" xfId="23" applyNumberFormat="1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49" fillId="3" borderId="2" xfId="18" applyFont="1" applyFill="1" applyBorder="1" applyAlignment="1" applyProtection="1">
      <alignment horizontal="center"/>
      <protection hidden="1"/>
    </xf>
    <xf numFmtId="0" fontId="23" fillId="0" borderId="2" xfId="0" applyFont="1" applyBorder="1" applyAlignment="1">
      <alignment horizontal="left" wrapText="1"/>
    </xf>
    <xf numFmtId="0" fontId="18" fillId="0" borderId="2" xfId="18" applyFont="1" applyFill="1" applyBorder="1" applyAlignment="1" applyProtection="1">
      <alignment horizontal="left"/>
      <protection hidden="1"/>
    </xf>
    <xf numFmtId="0" fontId="24" fillId="0" borderId="2" xfId="0" applyFont="1" applyBorder="1" applyAlignment="1">
      <alignment horizontal="left"/>
    </xf>
    <xf numFmtId="0" fontId="23" fillId="0" borderId="2" xfId="0" applyFont="1" applyBorder="1" applyAlignment="1">
      <alignment horizontal="centerContinuous" wrapText="1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right"/>
    </xf>
    <xf numFmtId="0" fontId="23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/>
    </xf>
    <xf numFmtId="0" fontId="16" fillId="0" borderId="2" xfId="0" applyFont="1" applyBorder="1" applyAlignment="1">
      <alignment horizontal="center"/>
    </xf>
    <xf numFmtId="0" fontId="13" fillId="0" borderId="2" xfId="0" applyFont="1" applyBorder="1" applyAlignment="1">
      <alignment wrapText="1"/>
    </xf>
    <xf numFmtId="0" fontId="6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/>
      <protection/>
    </xf>
    <xf numFmtId="0" fontId="23" fillId="0" borderId="2" xfId="0" applyFont="1" applyFill="1" applyBorder="1" applyAlignment="1">
      <alignment horizontal="left" wrapText="1"/>
    </xf>
    <xf numFmtId="49" fontId="7" fillId="0" borderId="2" xfId="0" applyNumberFormat="1" applyFont="1" applyFill="1" applyBorder="1" applyAlignment="1" applyProtection="1">
      <alignment horizontal="center"/>
      <protection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wrapText="1"/>
    </xf>
    <xf numFmtId="49" fontId="16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2" fillId="0" borderId="2" xfId="0" applyFont="1" applyFill="1" applyBorder="1" applyAlignment="1" applyProtection="1">
      <alignment horizontal="left"/>
      <protection/>
    </xf>
    <xf numFmtId="0" fontId="12" fillId="0" borderId="2" xfId="0" applyFont="1" applyFill="1" applyBorder="1" applyAlignment="1" applyProtection="1">
      <alignment horizontal="left" wrapText="1"/>
      <protection/>
    </xf>
    <xf numFmtId="49" fontId="15" fillId="0" borderId="2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 applyProtection="1">
      <alignment horizontal="center"/>
      <protection/>
    </xf>
    <xf numFmtId="0" fontId="15" fillId="0" borderId="2" xfId="0" applyFont="1" applyFill="1" applyBorder="1" applyAlignment="1" applyProtection="1">
      <alignment/>
      <protection/>
    </xf>
    <xf numFmtId="0" fontId="15" fillId="0" borderId="2" xfId="0" applyFont="1" applyFill="1" applyBorder="1" applyAlignment="1" applyProtection="1">
      <alignment wrapText="1"/>
      <protection/>
    </xf>
    <xf numFmtId="0" fontId="13" fillId="0" borderId="2" xfId="0" applyFont="1" applyFill="1" applyBorder="1" applyAlignment="1" applyProtection="1">
      <alignment/>
      <protection/>
    </xf>
    <xf numFmtId="0" fontId="16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center" wrapText="1"/>
    </xf>
    <xf numFmtId="49" fontId="15" fillId="0" borderId="13" xfId="0" applyNumberFormat="1" applyFont="1" applyBorder="1" applyAlignment="1">
      <alignment horizontal="center"/>
    </xf>
    <xf numFmtId="0" fontId="7" fillId="0" borderId="2" xfId="0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wrapText="1"/>
    </xf>
    <xf numFmtId="49" fontId="15" fillId="3" borderId="13" xfId="0" applyNumberFormat="1" applyFont="1" applyFill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2" xfId="0" applyFont="1" applyBorder="1" applyAlignment="1">
      <alignment horizontal="left"/>
    </xf>
    <xf numFmtId="0" fontId="7" fillId="0" borderId="2" xfId="0" applyFont="1" applyFill="1" applyBorder="1" applyAlignment="1" applyProtection="1">
      <alignment horizontal="left" wrapText="1"/>
      <protection/>
    </xf>
    <xf numFmtId="0" fontId="13" fillId="0" borderId="2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left" wrapText="1"/>
      <protection/>
    </xf>
    <xf numFmtId="49" fontId="8" fillId="0" borderId="2" xfId="0" applyNumberFormat="1" applyFont="1" applyFill="1" applyBorder="1" applyAlignment="1" applyProtection="1">
      <alignment horizontal="center"/>
      <protection/>
    </xf>
    <xf numFmtId="49" fontId="16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 applyProtection="1">
      <alignment/>
      <protection/>
    </xf>
    <xf numFmtId="49" fontId="8" fillId="3" borderId="2" xfId="0" applyNumberFormat="1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left" wrapText="1"/>
      <protection/>
    </xf>
    <xf numFmtId="0" fontId="9" fillId="0" borderId="2" xfId="0" applyFont="1" applyFill="1" applyBorder="1" applyAlignment="1" applyProtection="1">
      <alignment vertical="top" wrapText="1"/>
      <protection/>
    </xf>
    <xf numFmtId="0" fontId="9" fillId="0" borderId="2" xfId="0" applyFont="1" applyFill="1" applyBorder="1" applyAlignment="1" applyProtection="1">
      <alignment horizontal="left" vertical="top" wrapText="1"/>
      <protection/>
    </xf>
    <xf numFmtId="0" fontId="9" fillId="0" borderId="2" xfId="0" applyFont="1" applyFill="1" applyBorder="1" applyAlignment="1" applyProtection="1">
      <alignment horizontal="left" vertical="center" wrapText="1"/>
      <protection/>
    </xf>
    <xf numFmtId="3" fontId="13" fillId="0" borderId="2" xfId="0" applyNumberFormat="1" applyFont="1" applyBorder="1" applyAlignment="1">
      <alignment horizontal="right"/>
    </xf>
    <xf numFmtId="3" fontId="14" fillId="0" borderId="2" xfId="23" applyNumberFormat="1" applyFont="1" applyBorder="1" applyAlignment="1" applyProtection="1">
      <alignment horizontal="center"/>
      <protection/>
    </xf>
    <xf numFmtId="1" fontId="15" fillId="0" borderId="2" xfId="23" applyFont="1" applyBorder="1" applyAlignment="1">
      <alignment vertical="top" wrapText="1"/>
    </xf>
    <xf numFmtId="0" fontId="10" fillId="0" borderId="2" xfId="0" applyFont="1" applyFill="1" applyBorder="1" applyAlignment="1" applyProtection="1">
      <alignment/>
      <protection/>
    </xf>
    <xf numFmtId="0" fontId="10" fillId="0" borderId="2" xfId="0" applyFont="1" applyFill="1" applyBorder="1" applyAlignment="1" applyProtection="1">
      <alignment wrapText="1"/>
      <protection/>
    </xf>
    <xf numFmtId="0" fontId="12" fillId="3" borderId="2" xfId="0" applyFont="1" applyFill="1" applyBorder="1" applyAlignment="1" applyProtection="1">
      <alignment horizontal="left"/>
      <protection/>
    </xf>
    <xf numFmtId="0" fontId="16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 wrapText="1"/>
    </xf>
    <xf numFmtId="0" fontId="49" fillId="3" borderId="2" xfId="18" applyFont="1" applyFill="1" applyBorder="1" applyAlignment="1" applyProtection="1">
      <alignment horizontal="left" wrapText="1"/>
      <protection hidden="1"/>
    </xf>
    <xf numFmtId="0" fontId="52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5" fillId="0" borderId="26" xfId="0" applyNumberFormat="1" applyFont="1" applyFill="1" applyBorder="1" applyAlignment="1">
      <alignment horizontal="center"/>
    </xf>
    <xf numFmtId="49" fontId="16" fillId="0" borderId="27" xfId="0" applyNumberFormat="1" applyFont="1" applyFill="1" applyBorder="1" applyAlignment="1">
      <alignment horizontal="center"/>
    </xf>
    <xf numFmtId="49" fontId="15" fillId="0" borderId="28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49" fontId="16" fillId="0" borderId="7" xfId="0" applyNumberFormat="1" applyFont="1" applyFill="1" applyBorder="1" applyAlignment="1">
      <alignment horizontal="center"/>
    </xf>
    <xf numFmtId="49" fontId="15" fillId="0" borderId="24" xfId="0" applyNumberFormat="1" applyFont="1" applyFill="1" applyBorder="1" applyAlignment="1">
      <alignment horizontal="center"/>
    </xf>
    <xf numFmtId="3" fontId="16" fillId="0" borderId="2" xfId="23" applyNumberFormat="1" applyFont="1" applyBorder="1" applyAlignment="1" applyProtection="1">
      <alignment horizontal="right"/>
      <protection/>
    </xf>
    <xf numFmtId="3" fontId="15" fillId="0" borderId="2" xfId="23" applyNumberFormat="1" applyFont="1" applyBorder="1" applyAlignment="1" applyProtection="1">
      <alignment horizontal="right"/>
      <protection/>
    </xf>
    <xf numFmtId="3" fontId="15" fillId="0" borderId="2" xfId="23" applyNumberFormat="1" applyFont="1" applyBorder="1" applyAlignment="1">
      <alignment horizontal="right"/>
    </xf>
    <xf numFmtId="3" fontId="15" fillId="0" borderId="2" xfId="23" applyNumberFormat="1" applyFont="1" applyBorder="1" applyAlignment="1" applyProtection="1">
      <alignment horizontal="right"/>
      <protection locked="0"/>
    </xf>
    <xf numFmtId="3" fontId="16" fillId="0" borderId="2" xfId="23" applyNumberFormat="1" applyFont="1" applyBorder="1" applyAlignment="1">
      <alignment horizontal="right"/>
    </xf>
    <xf numFmtId="3" fontId="16" fillId="0" borderId="2" xfId="23" applyNumberFormat="1" applyFont="1" applyBorder="1" applyAlignment="1" applyProtection="1">
      <alignment horizontal="right"/>
      <protection locked="0"/>
    </xf>
    <xf numFmtId="3" fontId="16" fillId="0" borderId="2" xfId="23" applyNumberFormat="1" applyFont="1" applyBorder="1" applyAlignment="1" applyProtection="1">
      <alignment horizontal="right"/>
      <protection/>
    </xf>
    <xf numFmtId="3" fontId="16" fillId="0" borderId="2" xfId="23" applyNumberFormat="1" applyFont="1" applyBorder="1" applyAlignment="1">
      <alignment horizontal="right"/>
    </xf>
    <xf numFmtId="3" fontId="13" fillId="0" borderId="2" xfId="23" applyNumberFormat="1" applyFont="1" applyBorder="1" applyAlignment="1" applyProtection="1">
      <alignment horizontal="center" vertical="center" wrapText="1"/>
      <protection/>
    </xf>
    <xf numFmtId="3" fontId="13" fillId="0" borderId="2" xfId="23" applyNumberFormat="1" applyFont="1" applyBorder="1" applyAlignment="1">
      <alignment horizontal="center" vertical="center" wrapText="1"/>
    </xf>
    <xf numFmtId="3" fontId="22" fillId="0" borderId="2" xfId="23" applyNumberFormat="1" applyFont="1" applyBorder="1" applyAlignment="1" applyProtection="1">
      <alignment horizontal="right"/>
      <protection/>
    </xf>
    <xf numFmtId="3" fontId="22" fillId="0" borderId="2" xfId="23" applyNumberFormat="1" applyFont="1" applyBorder="1" applyAlignment="1">
      <alignment horizontal="right"/>
    </xf>
    <xf numFmtId="3" fontId="13" fillId="0" borderId="2" xfId="23" applyNumberFormat="1" applyFont="1" applyBorder="1" applyAlignment="1" applyProtection="1">
      <alignment horizontal="right"/>
      <protection/>
    </xf>
    <xf numFmtId="3" fontId="13" fillId="0" borderId="2" xfId="23" applyNumberFormat="1" applyFont="1" applyBorder="1" applyAlignment="1">
      <alignment horizontal="right"/>
    </xf>
    <xf numFmtId="3" fontId="15" fillId="0" borderId="2" xfId="0" applyNumberFormat="1" applyFont="1" applyFill="1" applyBorder="1" applyAlignment="1" applyProtection="1">
      <alignment/>
      <protection locked="0"/>
    </xf>
    <xf numFmtId="3" fontId="13" fillId="0" borderId="2" xfId="23" applyNumberFormat="1" applyFont="1" applyBorder="1" applyAlignment="1" applyProtection="1">
      <alignment horizontal="right"/>
      <protection locked="0"/>
    </xf>
    <xf numFmtId="3" fontId="16" fillId="0" borderId="2" xfId="23" applyNumberFormat="1" applyFont="1" applyBorder="1" applyAlignment="1" applyProtection="1">
      <alignment/>
      <protection/>
    </xf>
    <xf numFmtId="3" fontId="15" fillId="0" borderId="2" xfId="23" applyNumberFormat="1" applyFont="1" applyBorder="1" applyAlignment="1" applyProtection="1">
      <alignment vertical="top"/>
      <protection locked="0"/>
    </xf>
    <xf numFmtId="3" fontId="16" fillId="0" borderId="2" xfId="23" applyNumberFormat="1" applyFont="1" applyBorder="1" applyAlignment="1" applyProtection="1">
      <alignment horizontal="right"/>
      <protection locked="0"/>
    </xf>
    <xf numFmtId="3" fontId="15" fillId="0" borderId="2" xfId="0" applyNumberFormat="1" applyFont="1" applyBorder="1" applyAlignment="1" applyProtection="1">
      <alignment/>
      <protection locked="0"/>
    </xf>
    <xf numFmtId="3" fontId="16" fillId="0" borderId="2" xfId="0" applyNumberFormat="1" applyFont="1" applyBorder="1" applyAlignment="1">
      <alignment/>
    </xf>
    <xf numFmtId="3" fontId="15" fillId="0" borderId="2" xfId="23" applyNumberFormat="1" applyFont="1" applyBorder="1" applyAlignment="1" applyProtection="1">
      <alignment/>
      <protection locked="0"/>
    </xf>
    <xf numFmtId="3" fontId="16" fillId="0" borderId="2" xfId="0" applyNumberFormat="1" applyFont="1" applyFill="1" applyBorder="1" applyAlignment="1" applyProtection="1">
      <alignment/>
      <protection/>
    </xf>
    <xf numFmtId="3" fontId="16" fillId="0" borderId="2" xfId="0" applyNumberFormat="1" applyFont="1" applyFill="1" applyBorder="1" applyAlignment="1" applyProtection="1">
      <alignment/>
      <protection locked="0"/>
    </xf>
    <xf numFmtId="3" fontId="15" fillId="0" borderId="2" xfId="23" applyNumberFormat="1" applyFont="1" applyBorder="1" applyAlignment="1">
      <alignment/>
    </xf>
    <xf numFmtId="3" fontId="15" fillId="0" borderId="2" xfId="23" applyNumberFormat="1" applyFont="1" applyBorder="1" applyAlignment="1" applyProtection="1">
      <alignment/>
      <protection/>
    </xf>
    <xf numFmtId="3" fontId="16" fillId="0" borderId="2" xfId="23" applyNumberFormat="1" applyFont="1" applyBorder="1" applyAlignment="1" applyProtection="1">
      <alignment/>
      <protection/>
    </xf>
    <xf numFmtId="3" fontId="14" fillId="0" borderId="2" xfId="23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/>
    </xf>
    <xf numFmtId="3" fontId="13" fillId="0" borderId="2" xfId="0" applyNumberFormat="1" applyFont="1" applyBorder="1" applyAlignment="1" applyProtection="1">
      <alignment/>
      <protection/>
    </xf>
    <xf numFmtId="3" fontId="14" fillId="0" borderId="2" xfId="0" applyNumberFormat="1" applyFont="1" applyBorder="1" applyAlignment="1" applyProtection="1">
      <alignment/>
      <protection/>
    </xf>
    <xf numFmtId="3" fontId="16" fillId="0" borderId="2" xfId="0" applyNumberFormat="1" applyFont="1" applyBorder="1" applyAlignment="1" applyProtection="1">
      <alignment/>
      <protection locked="0"/>
    </xf>
    <xf numFmtId="3" fontId="15" fillId="0" borderId="2" xfId="0" applyNumberFormat="1" applyFont="1" applyBorder="1" applyAlignment="1">
      <alignment/>
    </xf>
    <xf numFmtId="3" fontId="15" fillId="0" borderId="2" xfId="0" applyNumberFormat="1" applyFont="1" applyBorder="1" applyAlignment="1" applyProtection="1">
      <alignment/>
      <protection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 applyProtection="1">
      <alignment/>
      <protection locked="0"/>
    </xf>
    <xf numFmtId="3" fontId="16" fillId="3" borderId="2" xfId="23" applyNumberFormat="1" applyFont="1" applyFill="1" applyBorder="1" applyAlignment="1">
      <alignment horizontal="right"/>
    </xf>
    <xf numFmtId="3" fontId="20" fillId="0" borderId="2" xfId="0" applyNumberFormat="1" applyFont="1" applyBorder="1" applyAlignment="1">
      <alignment horizontal="center"/>
    </xf>
    <xf numFmtId="3" fontId="16" fillId="3" borderId="2" xfId="0" applyNumberFormat="1" applyFont="1" applyFill="1" applyBorder="1" applyAlignment="1" applyProtection="1">
      <alignment/>
      <protection locked="0"/>
    </xf>
    <xf numFmtId="3" fontId="15" fillId="4" borderId="2" xfId="0" applyNumberFormat="1" applyFont="1" applyFill="1" applyBorder="1" applyAlignment="1" applyProtection="1">
      <alignment/>
      <protection locked="0"/>
    </xf>
    <xf numFmtId="3" fontId="15" fillId="0" borderId="2" xfId="0" applyNumberFormat="1" applyFont="1" applyFill="1" applyBorder="1" applyAlignment="1" applyProtection="1">
      <alignment/>
      <protection/>
    </xf>
    <xf numFmtId="3" fontId="15" fillId="4" borderId="29" xfId="0" applyNumberFormat="1" applyFont="1" applyFill="1" applyBorder="1" applyAlignment="1" applyProtection="1">
      <alignment/>
      <protection locked="0"/>
    </xf>
    <xf numFmtId="3" fontId="15" fillId="4" borderId="30" xfId="0" applyNumberFormat="1" applyFont="1" applyFill="1" applyBorder="1" applyAlignment="1" applyProtection="1">
      <alignment/>
      <protection locked="0"/>
    </xf>
    <xf numFmtId="3" fontId="15" fillId="0" borderId="6" xfId="0" applyNumberFormat="1" applyFont="1" applyFill="1" applyBorder="1" applyAlignment="1" applyProtection="1">
      <alignment/>
      <protection/>
    </xf>
    <xf numFmtId="3" fontId="15" fillId="0" borderId="31" xfId="0" applyNumberFormat="1" applyFont="1" applyFill="1" applyBorder="1" applyAlignment="1" applyProtection="1">
      <alignment/>
      <protection/>
    </xf>
    <xf numFmtId="3" fontId="15" fillId="0" borderId="8" xfId="0" applyNumberFormat="1" applyFont="1" applyFill="1" applyBorder="1" applyAlignment="1" applyProtection="1">
      <alignment/>
      <protection/>
    </xf>
    <xf numFmtId="3" fontId="15" fillId="0" borderId="32" xfId="0" applyNumberFormat="1" applyFont="1" applyFill="1" applyBorder="1" applyAlignment="1" applyProtection="1">
      <alignment/>
      <protection/>
    </xf>
    <xf numFmtId="3" fontId="15" fillId="0" borderId="33" xfId="0" applyNumberFormat="1" applyFont="1" applyFill="1" applyBorder="1" applyAlignment="1" applyProtection="1">
      <alignment/>
      <protection/>
    </xf>
    <xf numFmtId="3" fontId="15" fillId="0" borderId="7" xfId="0" applyNumberFormat="1" applyFont="1" applyFill="1" applyBorder="1" applyAlignment="1" applyProtection="1">
      <alignment/>
      <protection/>
    </xf>
    <xf numFmtId="3" fontId="15" fillId="0" borderId="34" xfId="0" applyNumberFormat="1" applyFont="1" applyFill="1" applyBorder="1" applyAlignment="1" applyProtection="1">
      <alignment/>
      <protection/>
    </xf>
    <xf numFmtId="3" fontId="15" fillId="0" borderId="8" xfId="0" applyNumberFormat="1" applyFont="1" applyFill="1" applyBorder="1" applyAlignment="1" applyProtection="1">
      <alignment/>
      <protection/>
    </xf>
    <xf numFmtId="3" fontId="15" fillId="0" borderId="35" xfId="0" applyNumberFormat="1" applyFont="1" applyFill="1" applyBorder="1" applyAlignment="1" applyProtection="1">
      <alignment/>
      <protection/>
    </xf>
    <xf numFmtId="3" fontId="15" fillId="0" borderId="8" xfId="0" applyNumberFormat="1" applyFont="1" applyFill="1" applyBorder="1" applyAlignment="1" applyProtection="1">
      <alignment vertical="top"/>
      <protection/>
    </xf>
    <xf numFmtId="3" fontId="15" fillId="0" borderId="35" xfId="0" applyNumberFormat="1" applyFont="1" applyFill="1" applyBorder="1" applyAlignment="1" applyProtection="1">
      <alignment vertical="top"/>
      <protection/>
    </xf>
    <xf numFmtId="3" fontId="15" fillId="4" borderId="8" xfId="0" applyNumberFormat="1" applyFont="1" applyFill="1" applyBorder="1" applyAlignment="1" applyProtection="1">
      <alignment vertical="top"/>
      <protection locked="0"/>
    </xf>
    <xf numFmtId="3" fontId="15" fillId="4" borderId="35" xfId="0" applyNumberFormat="1" applyFont="1" applyFill="1" applyBorder="1" applyAlignment="1" applyProtection="1">
      <alignment vertical="top"/>
      <protection locked="0"/>
    </xf>
    <xf numFmtId="3" fontId="15" fillId="0" borderId="2" xfId="0" applyNumberFormat="1" applyFont="1" applyFill="1" applyBorder="1" applyAlignment="1" applyProtection="1">
      <alignment horizontal="center"/>
      <protection/>
    </xf>
    <xf numFmtId="3" fontId="15" fillId="0" borderId="33" xfId="0" applyNumberFormat="1" applyFont="1" applyFill="1" applyBorder="1" applyAlignment="1" applyProtection="1">
      <alignment horizontal="center"/>
      <protection/>
    </xf>
    <xf numFmtId="3" fontId="16" fillId="0" borderId="27" xfId="0" applyNumberFormat="1" applyFont="1" applyFill="1" applyBorder="1" applyAlignment="1" applyProtection="1">
      <alignment horizontal="center"/>
      <protection/>
    </xf>
    <xf numFmtId="3" fontId="15" fillId="0" borderId="6" xfId="0" applyNumberFormat="1" applyFont="1" applyFill="1" applyBorder="1" applyAlignment="1" applyProtection="1">
      <alignment horizontal="center"/>
      <protection/>
    </xf>
    <xf numFmtId="3" fontId="15" fillId="0" borderId="31" xfId="0" applyNumberFormat="1" applyFont="1" applyFill="1" applyBorder="1" applyAlignment="1" applyProtection="1">
      <alignment horizontal="center"/>
      <protection/>
    </xf>
    <xf numFmtId="3" fontId="15" fillId="0" borderId="32" xfId="0" applyNumberFormat="1" applyFont="1" applyFill="1" applyBorder="1" applyAlignment="1" applyProtection="1">
      <alignment/>
      <protection/>
    </xf>
    <xf numFmtId="3" fontId="15" fillId="0" borderId="7" xfId="0" applyNumberFormat="1" applyFont="1" applyFill="1" applyBorder="1" applyAlignment="1" applyProtection="1">
      <alignment/>
      <protection/>
    </xf>
    <xf numFmtId="3" fontId="15" fillId="0" borderId="34" xfId="0" applyNumberFormat="1" applyFont="1" applyFill="1" applyBorder="1" applyAlignment="1" applyProtection="1">
      <alignment/>
      <protection/>
    </xf>
    <xf numFmtId="3" fontId="15" fillId="0" borderId="2" xfId="0" applyNumberFormat="1" applyFont="1" applyFill="1" applyBorder="1" applyAlignment="1" applyProtection="1">
      <alignment/>
      <protection/>
    </xf>
    <xf numFmtId="3" fontId="15" fillId="0" borderId="33" xfId="0" applyNumberFormat="1" applyFont="1" applyFill="1" applyBorder="1" applyAlignment="1" applyProtection="1">
      <alignment/>
      <protection/>
    </xf>
    <xf numFmtId="3" fontId="15" fillId="4" borderId="7" xfId="0" applyNumberFormat="1" applyFont="1" applyFill="1" applyBorder="1" applyAlignment="1" applyProtection="1">
      <alignment/>
      <protection locked="0"/>
    </xf>
    <xf numFmtId="3" fontId="15" fillId="4" borderId="34" xfId="0" applyNumberFormat="1" applyFont="1" applyFill="1" applyBorder="1" applyAlignment="1" applyProtection="1">
      <alignment/>
      <protection locked="0"/>
    </xf>
    <xf numFmtId="3" fontId="15" fillId="4" borderId="2" xfId="0" applyNumberFormat="1" applyFont="1" applyFill="1" applyBorder="1" applyAlignment="1" applyProtection="1">
      <alignment/>
      <protection locked="0"/>
    </xf>
    <xf numFmtId="3" fontId="15" fillId="4" borderId="33" xfId="0" applyNumberFormat="1" applyFont="1" applyFill="1" applyBorder="1" applyAlignment="1" applyProtection="1">
      <alignment/>
      <protection locked="0"/>
    </xf>
    <xf numFmtId="3" fontId="15" fillId="4" borderId="8" xfId="0" applyNumberFormat="1" applyFont="1" applyFill="1" applyBorder="1" applyAlignment="1" applyProtection="1">
      <alignment/>
      <protection locked="0"/>
    </xf>
    <xf numFmtId="3" fontId="15" fillId="4" borderId="35" xfId="0" applyNumberFormat="1" applyFont="1" applyFill="1" applyBorder="1" applyAlignment="1" applyProtection="1">
      <alignment/>
      <protection locked="0"/>
    </xf>
    <xf numFmtId="3" fontId="15" fillId="0" borderId="0" xfId="0" applyNumberFormat="1" applyFont="1" applyFill="1" applyBorder="1" applyAlignment="1" applyProtection="1">
      <alignment horizontal="center"/>
      <protection/>
    </xf>
    <xf numFmtId="3" fontId="15" fillId="0" borderId="36" xfId="0" applyNumberFormat="1" applyFont="1" applyFill="1" applyBorder="1" applyAlignment="1" applyProtection="1">
      <alignment horizontal="center"/>
      <protection/>
    </xf>
    <xf numFmtId="3" fontId="15" fillId="4" borderId="7" xfId="0" applyNumberFormat="1" applyFont="1" applyFill="1" applyBorder="1" applyAlignment="1" applyProtection="1">
      <alignment horizontal="center"/>
      <protection locked="0"/>
    </xf>
    <xf numFmtId="3" fontId="15" fillId="4" borderId="34" xfId="0" applyNumberFormat="1" applyFont="1" applyFill="1" applyBorder="1" applyAlignment="1" applyProtection="1">
      <alignment horizontal="center"/>
      <protection locked="0"/>
    </xf>
    <xf numFmtId="3" fontId="15" fillId="0" borderId="2" xfId="0" applyNumberFormat="1" applyFont="1" applyFill="1" applyBorder="1" applyAlignment="1" applyProtection="1">
      <alignment horizontal="center"/>
      <protection locked="0"/>
    </xf>
    <xf numFmtId="3" fontId="15" fillId="0" borderId="7" xfId="0" applyNumberFormat="1" applyFont="1" applyFill="1" applyBorder="1" applyAlignment="1" applyProtection="1">
      <alignment horizontal="center"/>
      <protection/>
    </xf>
    <xf numFmtId="3" fontId="15" fillId="0" borderId="34" xfId="0" applyNumberFormat="1" applyFont="1" applyFill="1" applyBorder="1" applyAlignment="1" applyProtection="1">
      <alignment horizontal="center"/>
      <protection/>
    </xf>
    <xf numFmtId="3" fontId="15" fillId="4" borderId="2" xfId="0" applyNumberFormat="1" applyFont="1" applyFill="1" applyBorder="1" applyAlignment="1" applyProtection="1">
      <alignment horizontal="center"/>
      <protection locked="0"/>
    </xf>
    <xf numFmtId="3" fontId="15" fillId="4" borderId="33" xfId="0" applyNumberFormat="1" applyFont="1" applyFill="1" applyBorder="1" applyAlignment="1" applyProtection="1">
      <alignment horizontal="center"/>
      <protection locked="0"/>
    </xf>
    <xf numFmtId="3" fontId="15" fillId="0" borderId="8" xfId="0" applyNumberFormat="1" applyFont="1" applyFill="1" applyBorder="1" applyAlignment="1" applyProtection="1">
      <alignment horizontal="center"/>
      <protection/>
    </xf>
    <xf numFmtId="3" fontId="15" fillId="0" borderId="35" xfId="0" applyNumberFormat="1" applyFont="1" applyFill="1" applyBorder="1" applyAlignment="1" applyProtection="1">
      <alignment horizontal="center"/>
      <protection/>
    </xf>
    <xf numFmtId="3" fontId="16" fillId="0" borderId="7" xfId="0" applyNumberFormat="1" applyFont="1" applyFill="1" applyBorder="1" applyAlignment="1" applyProtection="1">
      <alignment horizontal="center"/>
      <protection/>
    </xf>
    <xf numFmtId="3" fontId="16" fillId="0" borderId="37" xfId="0" applyNumberFormat="1" applyFont="1" applyBorder="1" applyAlignment="1" applyProtection="1">
      <alignment/>
      <protection/>
    </xf>
    <xf numFmtId="3" fontId="16" fillId="0" borderId="29" xfId="0" applyNumberFormat="1" applyFont="1" applyBorder="1" applyAlignment="1" applyProtection="1">
      <alignment/>
      <protection/>
    </xf>
    <xf numFmtId="3" fontId="16" fillId="0" borderId="38" xfId="0" applyNumberFormat="1" applyFont="1" applyBorder="1" applyAlignment="1" applyProtection="1">
      <alignment/>
      <protection/>
    </xf>
    <xf numFmtId="3" fontId="16" fillId="0" borderId="39" xfId="0" applyNumberFormat="1" applyFont="1" applyBorder="1" applyAlignment="1" applyProtection="1">
      <alignment/>
      <protection/>
    </xf>
    <xf numFmtId="3" fontId="16" fillId="0" borderId="10" xfId="0" applyNumberFormat="1" applyFont="1" applyBorder="1" applyAlignment="1" applyProtection="1">
      <alignment/>
      <protection/>
    </xf>
    <xf numFmtId="3" fontId="15" fillId="0" borderId="40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3" fontId="15" fillId="0" borderId="3" xfId="0" applyNumberFormat="1" applyFont="1" applyBorder="1" applyAlignment="1" applyProtection="1">
      <alignment/>
      <protection/>
    </xf>
    <xf numFmtId="3" fontId="15" fillId="0" borderId="41" xfId="0" applyNumberFormat="1" applyFont="1" applyBorder="1" applyAlignment="1" applyProtection="1">
      <alignment/>
      <protection/>
    </xf>
    <xf numFmtId="3" fontId="15" fillId="0" borderId="7" xfId="0" applyNumberFormat="1" applyFont="1" applyBorder="1" applyAlignment="1" applyProtection="1">
      <alignment/>
      <protection/>
    </xf>
    <xf numFmtId="3" fontId="15" fillId="0" borderId="36" xfId="0" applyNumberFormat="1" applyFont="1" applyBorder="1" applyAlignment="1" applyProtection="1">
      <alignment/>
      <protection/>
    </xf>
    <xf numFmtId="3" fontId="15" fillId="0" borderId="12" xfId="0" applyNumberFormat="1" applyFont="1" applyBorder="1" applyAlignment="1" applyProtection="1">
      <alignment/>
      <protection/>
    </xf>
    <xf numFmtId="3" fontId="16" fillId="0" borderId="42" xfId="0" applyNumberFormat="1" applyFont="1" applyBorder="1" applyAlignment="1" applyProtection="1">
      <alignment/>
      <protection/>
    </xf>
    <xf numFmtId="3" fontId="16" fillId="0" borderId="6" xfId="0" applyNumberFormat="1" applyFont="1" applyBorder="1" applyAlignment="1" applyProtection="1">
      <alignment/>
      <protection/>
    </xf>
    <xf numFmtId="3" fontId="16" fillId="0" borderId="9" xfId="0" applyNumberFormat="1" applyFont="1" applyBorder="1" applyAlignment="1" applyProtection="1">
      <alignment/>
      <protection/>
    </xf>
    <xf numFmtId="3" fontId="16" fillId="0" borderId="43" xfId="0" applyNumberFormat="1" applyFont="1" applyBorder="1" applyAlignment="1" applyProtection="1">
      <alignment/>
      <protection/>
    </xf>
    <xf numFmtId="3" fontId="16" fillId="0" borderId="2" xfId="0" applyNumberFormat="1" applyFont="1" applyBorder="1" applyAlignment="1" applyProtection="1">
      <alignment/>
      <protection/>
    </xf>
    <xf numFmtId="3" fontId="16" fillId="0" borderId="44" xfId="0" applyNumberFormat="1" applyFont="1" applyBorder="1" applyAlignment="1" applyProtection="1">
      <alignment/>
      <protection/>
    </xf>
    <xf numFmtId="3" fontId="16" fillId="0" borderId="13" xfId="0" applyNumberFormat="1" applyFont="1" applyBorder="1" applyAlignment="1" applyProtection="1">
      <alignment/>
      <protection/>
    </xf>
    <xf numFmtId="3" fontId="15" fillId="4" borderId="43" xfId="0" applyNumberFormat="1" applyFont="1" applyFill="1" applyBorder="1" applyAlignment="1" applyProtection="1">
      <alignment/>
      <protection locked="0"/>
    </xf>
    <xf numFmtId="3" fontId="15" fillId="0" borderId="9" xfId="0" applyNumberFormat="1" applyFont="1" applyBorder="1" applyAlignment="1" applyProtection="1">
      <alignment/>
      <protection/>
    </xf>
    <xf numFmtId="3" fontId="15" fillId="4" borderId="45" xfId="0" applyNumberFormat="1" applyFont="1" applyFill="1" applyBorder="1" applyAlignment="1" applyProtection="1">
      <alignment/>
      <protection locked="0"/>
    </xf>
    <xf numFmtId="3" fontId="15" fillId="0" borderId="44" xfId="0" applyNumberFormat="1" applyFont="1" applyBorder="1" applyAlignment="1" applyProtection="1">
      <alignment/>
      <protection/>
    </xf>
    <xf numFmtId="3" fontId="15" fillId="0" borderId="43" xfId="0" applyNumberFormat="1" applyFont="1" applyBorder="1" applyAlignment="1" applyProtection="1">
      <alignment/>
      <protection/>
    </xf>
    <xf numFmtId="3" fontId="16" fillId="0" borderId="41" xfId="0" applyNumberFormat="1" applyFont="1" applyBorder="1" applyAlignment="1" applyProtection="1">
      <alignment/>
      <protection/>
    </xf>
    <xf numFmtId="3" fontId="16" fillId="0" borderId="7" xfId="0" applyNumberFormat="1" applyFont="1" applyBorder="1" applyAlignment="1" applyProtection="1">
      <alignment/>
      <protection/>
    </xf>
    <xf numFmtId="3" fontId="16" fillId="0" borderId="46" xfId="0" applyNumberFormat="1" applyFont="1" applyBorder="1" applyAlignment="1" applyProtection="1">
      <alignment/>
      <protection/>
    </xf>
    <xf numFmtId="3" fontId="16" fillId="0" borderId="4" xfId="0" applyNumberFormat="1" applyFont="1" applyBorder="1" applyAlignment="1" applyProtection="1">
      <alignment/>
      <protection/>
    </xf>
    <xf numFmtId="3" fontId="16" fillId="0" borderId="8" xfId="0" applyNumberFormat="1" applyFont="1" applyBorder="1" applyAlignment="1" applyProtection="1">
      <alignment/>
      <protection/>
    </xf>
    <xf numFmtId="3" fontId="16" fillId="0" borderId="3" xfId="0" applyNumberFormat="1" applyFont="1" applyBorder="1" applyAlignment="1" applyProtection="1">
      <alignment/>
      <protection/>
    </xf>
    <xf numFmtId="3" fontId="16" fillId="0" borderId="21" xfId="0" applyNumberFormat="1" applyFont="1" applyBorder="1" applyAlignment="1" applyProtection="1">
      <alignment/>
      <protection/>
    </xf>
    <xf numFmtId="3" fontId="15" fillId="4" borderId="42" xfId="0" applyNumberFormat="1" applyFont="1" applyFill="1" applyBorder="1" applyAlignment="1" applyProtection="1">
      <alignment/>
      <protection locked="0"/>
    </xf>
    <xf numFmtId="3" fontId="15" fillId="4" borderId="9" xfId="0" applyNumberFormat="1" applyFont="1" applyFill="1" applyBorder="1" applyAlignment="1" applyProtection="1">
      <alignment/>
      <protection locked="0"/>
    </xf>
    <xf numFmtId="3" fontId="15" fillId="4" borderId="47" xfId="0" applyNumberFormat="1" applyFont="1" applyFill="1" applyBorder="1" applyAlignment="1" applyProtection="1">
      <alignment/>
      <protection locked="0"/>
    </xf>
    <xf numFmtId="3" fontId="15" fillId="4" borderId="26" xfId="0" applyNumberFormat="1" applyFont="1" applyFill="1" applyBorder="1" applyAlignment="1" applyProtection="1">
      <alignment/>
      <protection locked="0"/>
    </xf>
    <xf numFmtId="3" fontId="15" fillId="4" borderId="25" xfId="0" applyNumberFormat="1" applyFont="1" applyFill="1" applyBorder="1" applyAlignment="1" applyProtection="1">
      <alignment/>
      <protection locked="0"/>
    </xf>
    <xf numFmtId="3" fontId="15" fillId="0" borderId="48" xfId="0" applyNumberFormat="1" applyFont="1" applyBorder="1" applyAlignment="1" applyProtection="1">
      <alignment/>
      <protection/>
    </xf>
    <xf numFmtId="3" fontId="16" fillId="0" borderId="5" xfId="0" applyNumberFormat="1" applyFont="1" applyBorder="1" applyAlignment="1" applyProtection="1">
      <alignment/>
      <protection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13" fillId="0" borderId="6" xfId="23" applyNumberFormat="1" applyFont="1" applyBorder="1" applyAlignment="1" applyProtection="1">
      <alignment horizontal="center" vertical="center" wrapText="1"/>
      <protection/>
    </xf>
    <xf numFmtId="3" fontId="13" fillId="0" borderId="8" xfId="23" applyNumberFormat="1" applyFont="1" applyBorder="1" applyAlignment="1" applyProtection="1">
      <alignment horizontal="center" vertical="center" wrapText="1"/>
      <protection/>
    </xf>
    <xf numFmtId="3" fontId="13" fillId="0" borderId="6" xfId="23" applyNumberFormat="1" applyFont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3" fontId="13" fillId="0" borderId="6" xfId="23" applyNumberFormat="1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0" borderId="21" xfId="0" applyNumberFormat="1" applyFont="1" applyBorder="1" applyAlignment="1">
      <alignment horizontal="center" vertical="center" wrapText="1"/>
    </xf>
  </cellXfs>
  <cellStyles count="13">
    <cellStyle name="Normal" xfId="0"/>
    <cellStyle name="Hyperlink" xfId="15"/>
    <cellStyle name="Currency" xfId="16"/>
    <cellStyle name="Currency [0]" xfId="17"/>
    <cellStyle name="Обычный_Формы_2000год20-с" xfId="18"/>
    <cellStyle name="Followed Hyperlink" xfId="19"/>
    <cellStyle name="Percent" xfId="20"/>
    <cellStyle name="Тысячи [0]_Лист1" xfId="21"/>
    <cellStyle name="Тысячи_Лист1" xfId="22"/>
    <cellStyle name="Comma" xfId="23"/>
    <cellStyle name="Comma [0]" xfId="24"/>
    <cellStyle name="Финансовый_for-4-XX" xfId="25"/>
    <cellStyle name="Финансовый_Формы_2000год20-с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\BAL-STAR\Bal-it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-1"/>
      <sheetName val="форма 1-1"/>
      <sheetName val="Увязки Формы1"/>
      <sheetName val="форма 2 (отгрузка)"/>
      <sheetName val="стр 09010"/>
      <sheetName val="стр 10023"/>
      <sheetName val="стр 12014"/>
      <sheetName val="стр 13029"/>
      <sheetName val="Увязки Ф2(отгр)"/>
      <sheetName val="Расш.пост.Ф4"/>
      <sheetName val="Расш.напр.Ф4"/>
      <sheetName val="форма 4"/>
      <sheetName val="Увязки Ф4"/>
      <sheetName val="Раз8 Ф5"/>
      <sheetName val="СпР8 Ф5"/>
      <sheetName val="Увязки "/>
      <sheetName val="Таблица 2"/>
      <sheetName val="Увязки Табл 2"/>
      <sheetName val="Таблица 4"/>
      <sheetName val="Увязки Табл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95"/>
  <sheetViews>
    <sheetView zoomScale="75" zoomScaleNormal="75" workbookViewId="0" topLeftCell="A3">
      <selection activeCell="D14" sqref="D14"/>
    </sheetView>
  </sheetViews>
  <sheetFormatPr defaultColWidth="9.00390625" defaultRowHeight="12.75"/>
  <cols>
    <col min="1" max="1" width="56.75390625" style="1" customWidth="1"/>
    <col min="2" max="2" width="7.875" style="15" customWidth="1"/>
    <col min="3" max="4" width="27.75390625" style="3" customWidth="1"/>
    <col min="5" max="16384" width="9.125" style="2" customWidth="1"/>
  </cols>
  <sheetData>
    <row r="1" spans="1:4" ht="0.75" customHeight="1" hidden="1">
      <c r="A1" s="37"/>
      <c r="B1" s="26"/>
      <c r="C1" s="46"/>
      <c r="D1" s="47"/>
    </row>
    <row r="2" spans="1:4" ht="33.75" customHeight="1" hidden="1">
      <c r="A2" s="37" t="s">
        <v>624</v>
      </c>
      <c r="B2" s="26"/>
      <c r="C2" s="114"/>
      <c r="D2" s="114"/>
    </row>
    <row r="3" spans="1:4" ht="10.5" customHeight="1">
      <c r="A3" s="37"/>
      <c r="B3" s="26"/>
      <c r="C3" s="48"/>
      <c r="D3" s="292" t="s">
        <v>81</v>
      </c>
    </row>
    <row r="4" spans="1:4" s="1" customFormat="1" ht="12.75">
      <c r="A4" s="36"/>
      <c r="B4" s="45"/>
      <c r="C4" s="24"/>
      <c r="D4" s="22"/>
    </row>
    <row r="5" spans="1:4" ht="12.75">
      <c r="A5" s="36"/>
      <c r="B5" s="45"/>
      <c r="C5" s="24"/>
      <c r="D5" s="24"/>
    </row>
    <row r="6" spans="1:4" ht="12.75">
      <c r="A6" s="36"/>
      <c r="B6" s="45"/>
      <c r="C6" s="24"/>
      <c r="D6" s="24"/>
    </row>
    <row r="7" spans="1:4" ht="14.25">
      <c r="A7" s="75" t="s">
        <v>637</v>
      </c>
      <c r="B7" s="45"/>
      <c r="C7" s="22"/>
      <c r="D7" s="22"/>
    </row>
    <row r="8" spans="1:4" ht="14.25">
      <c r="A8" s="75" t="s">
        <v>638</v>
      </c>
      <c r="B8" s="45"/>
      <c r="C8" s="22"/>
      <c r="D8" s="22"/>
    </row>
    <row r="9" spans="1:4" ht="12.75">
      <c r="A9" s="27" t="s">
        <v>639</v>
      </c>
      <c r="B9" s="45"/>
      <c r="C9" s="22"/>
      <c r="D9" s="23" t="s">
        <v>640</v>
      </c>
    </row>
    <row r="10" spans="1:4" ht="17.25" customHeight="1">
      <c r="A10" s="49" t="s">
        <v>623</v>
      </c>
      <c r="B10" s="59"/>
      <c r="C10" s="50"/>
      <c r="D10" s="51" t="s">
        <v>641</v>
      </c>
    </row>
    <row r="11" spans="1:4" ht="12.75">
      <c r="A11" s="52"/>
      <c r="B11" s="59" t="s">
        <v>642</v>
      </c>
      <c r="C11" s="53"/>
      <c r="D11" s="54" t="s">
        <v>643</v>
      </c>
    </row>
    <row r="12" spans="1:4" ht="12.75">
      <c r="A12" s="52" t="s">
        <v>533</v>
      </c>
      <c r="B12" s="59" t="s">
        <v>644</v>
      </c>
      <c r="C12" s="55" t="s">
        <v>645</v>
      </c>
      <c r="D12" s="78">
        <v>3675767</v>
      </c>
    </row>
    <row r="13" spans="1:4" ht="12.75">
      <c r="A13" s="52" t="s">
        <v>646</v>
      </c>
      <c r="B13" s="59"/>
      <c r="C13" s="55" t="s">
        <v>647</v>
      </c>
      <c r="D13" s="51">
        <v>6117010611</v>
      </c>
    </row>
    <row r="14" spans="1:4" ht="12.75">
      <c r="A14" s="52" t="s">
        <v>347</v>
      </c>
      <c r="B14" s="59" t="s">
        <v>644</v>
      </c>
      <c r="C14" s="55" t="s">
        <v>648</v>
      </c>
      <c r="D14" s="51"/>
    </row>
    <row r="15" spans="1:4" ht="12.75">
      <c r="A15" s="56" t="s">
        <v>346</v>
      </c>
      <c r="B15" s="59" t="s">
        <v>644</v>
      </c>
      <c r="C15" s="55" t="s">
        <v>653</v>
      </c>
      <c r="D15" s="57" t="s">
        <v>128</v>
      </c>
    </row>
    <row r="16" spans="1:4" ht="12.75">
      <c r="A16" s="52" t="s">
        <v>377</v>
      </c>
      <c r="B16" s="59" t="s">
        <v>644</v>
      </c>
      <c r="C16" s="55" t="s">
        <v>654</v>
      </c>
      <c r="D16" s="78" t="s">
        <v>297</v>
      </c>
    </row>
    <row r="17" spans="1:4" ht="12.75">
      <c r="A17" s="52" t="s">
        <v>534</v>
      </c>
      <c r="B17" s="59"/>
      <c r="C17" s="50"/>
      <c r="D17" s="58"/>
    </row>
    <row r="18" spans="1:4" ht="12.75">
      <c r="A18" s="52"/>
      <c r="B18" s="59" t="s">
        <v>655</v>
      </c>
      <c r="C18" s="50"/>
      <c r="D18" s="58"/>
    </row>
    <row r="19" spans="1:4" ht="12.75">
      <c r="A19" s="52"/>
      <c r="B19" s="59" t="s">
        <v>656</v>
      </c>
      <c r="C19" s="50"/>
      <c r="D19" s="58"/>
    </row>
    <row r="20" spans="1:4" ht="11.25" customHeight="1">
      <c r="A20" s="37"/>
      <c r="B20" s="45"/>
      <c r="C20" s="22"/>
      <c r="D20" s="22"/>
    </row>
    <row r="21" spans="1:4" ht="12" customHeight="1">
      <c r="A21" s="513" t="s">
        <v>658</v>
      </c>
      <c r="B21" s="513" t="s">
        <v>481</v>
      </c>
      <c r="C21" s="514" t="s">
        <v>425</v>
      </c>
      <c r="D21" s="514" t="s">
        <v>426</v>
      </c>
    </row>
    <row r="22" spans="1:4" ht="12" customHeight="1">
      <c r="A22" s="513"/>
      <c r="B22" s="513"/>
      <c r="C22" s="508"/>
      <c r="D22" s="508"/>
    </row>
    <row r="23" spans="1:4" ht="12.75">
      <c r="A23" s="97">
        <v>1</v>
      </c>
      <c r="B23" s="88">
        <v>2</v>
      </c>
      <c r="C23" s="108">
        <v>3</v>
      </c>
      <c r="D23" s="106">
        <v>4</v>
      </c>
    </row>
    <row r="24" spans="1:4" ht="12.75">
      <c r="A24" s="294" t="s">
        <v>660</v>
      </c>
      <c r="B24" s="295"/>
      <c r="C24" s="296"/>
      <c r="D24" s="296"/>
    </row>
    <row r="25" spans="1:4" ht="12.75">
      <c r="A25" s="297" t="s">
        <v>299</v>
      </c>
      <c r="B25" s="79">
        <v>110</v>
      </c>
      <c r="C25" s="382">
        <f>SUM(C28:C32)</f>
        <v>0</v>
      </c>
      <c r="D25" s="382">
        <f>SUM(D28:D32)</f>
        <v>0</v>
      </c>
    </row>
    <row r="26" spans="1:4" ht="12.75">
      <c r="A26" s="298" t="s">
        <v>661</v>
      </c>
      <c r="B26" s="79"/>
      <c r="C26" s="383"/>
      <c r="D26" s="384"/>
    </row>
    <row r="27" spans="1:4" ht="12.75">
      <c r="A27" s="298" t="s">
        <v>721</v>
      </c>
      <c r="B27" s="79"/>
      <c r="C27" s="383"/>
      <c r="D27" s="384"/>
    </row>
    <row r="28" spans="1:4" ht="12.75">
      <c r="A28" s="298" t="s">
        <v>301</v>
      </c>
      <c r="B28" s="79">
        <v>111</v>
      </c>
      <c r="C28" s="385"/>
      <c r="D28" s="385"/>
    </row>
    <row r="29" spans="1:4" ht="12.75">
      <c r="A29" s="298" t="s">
        <v>302</v>
      </c>
      <c r="B29" s="79">
        <v>112</v>
      </c>
      <c r="C29" s="385"/>
      <c r="D29" s="385"/>
    </row>
    <row r="30" spans="1:4" ht="12.75">
      <c r="A30" s="298" t="s">
        <v>303</v>
      </c>
      <c r="B30" s="79">
        <v>113</v>
      </c>
      <c r="C30" s="385"/>
      <c r="D30" s="385"/>
    </row>
    <row r="31" spans="1:4" ht="12.75">
      <c r="A31" s="298" t="s">
        <v>304</v>
      </c>
      <c r="B31" s="79">
        <v>114</v>
      </c>
      <c r="C31" s="385"/>
      <c r="D31" s="385"/>
    </row>
    <row r="32" spans="1:4" ht="12.75">
      <c r="A32" s="299" t="s">
        <v>305</v>
      </c>
      <c r="B32" s="79">
        <v>115</v>
      </c>
      <c r="C32" s="385"/>
      <c r="D32" s="385"/>
    </row>
    <row r="33" spans="1:4" ht="12.75">
      <c r="A33" s="297" t="s">
        <v>300</v>
      </c>
      <c r="B33" s="79">
        <v>120</v>
      </c>
      <c r="C33" s="382">
        <f>SUM(C35:C37)</f>
        <v>20280</v>
      </c>
      <c r="D33" s="386">
        <f>SUM(D35:D37)</f>
        <v>18884</v>
      </c>
    </row>
    <row r="34" spans="1:4" ht="12.75">
      <c r="A34" s="298" t="s">
        <v>661</v>
      </c>
      <c r="B34" s="79"/>
      <c r="C34" s="383"/>
      <c r="D34" s="384"/>
    </row>
    <row r="35" spans="1:4" ht="12.75">
      <c r="A35" s="298" t="s">
        <v>307</v>
      </c>
      <c r="B35" s="79">
        <v>121</v>
      </c>
      <c r="C35" s="385"/>
      <c r="D35" s="385"/>
    </row>
    <row r="36" spans="1:4" ht="12.75">
      <c r="A36" s="298" t="s">
        <v>308</v>
      </c>
      <c r="B36" s="79">
        <v>122</v>
      </c>
      <c r="C36" s="385">
        <v>6994</v>
      </c>
      <c r="D36" s="385">
        <v>6427</v>
      </c>
    </row>
    <row r="37" spans="1:4" ht="12.75">
      <c r="A37" s="298" t="s">
        <v>309</v>
      </c>
      <c r="B37" s="79">
        <v>123</v>
      </c>
      <c r="C37" s="385">
        <v>13286</v>
      </c>
      <c r="D37" s="385">
        <v>12457</v>
      </c>
    </row>
    <row r="38" spans="1:4" ht="12.75">
      <c r="A38" s="297" t="s">
        <v>558</v>
      </c>
      <c r="B38" s="79">
        <v>130</v>
      </c>
      <c r="C38" s="382">
        <f>SUM(C40:C41)</f>
        <v>32459</v>
      </c>
      <c r="D38" s="386">
        <f>SUM(D40:D41)</f>
        <v>32459</v>
      </c>
    </row>
    <row r="39" spans="1:4" ht="12.75">
      <c r="A39" s="300" t="s">
        <v>662</v>
      </c>
      <c r="B39" s="79"/>
      <c r="C39" s="383"/>
      <c r="D39" s="384"/>
    </row>
    <row r="40" spans="1:4" ht="12.75">
      <c r="A40" s="300" t="s">
        <v>310</v>
      </c>
      <c r="B40" s="301">
        <v>13001</v>
      </c>
      <c r="C40" s="385"/>
      <c r="D40" s="385"/>
    </row>
    <row r="41" spans="1:4" ht="12.75">
      <c r="A41" s="300" t="s">
        <v>311</v>
      </c>
      <c r="B41" s="301">
        <v>13002</v>
      </c>
      <c r="C41" s="385">
        <v>32459</v>
      </c>
      <c r="D41" s="385">
        <v>32459</v>
      </c>
    </row>
    <row r="42" spans="1:4" ht="12.75">
      <c r="A42" s="297" t="s">
        <v>306</v>
      </c>
      <c r="B42" s="79">
        <v>135</v>
      </c>
      <c r="C42" s="382">
        <f>SUM(C44:C45)</f>
        <v>0</v>
      </c>
      <c r="D42" s="386">
        <f>SUM(D44:D45)</f>
        <v>0</v>
      </c>
    </row>
    <row r="43" spans="1:4" ht="12.75">
      <c r="A43" s="302" t="s">
        <v>661</v>
      </c>
      <c r="B43" s="79"/>
      <c r="C43" s="383"/>
      <c r="D43" s="384"/>
    </row>
    <row r="44" spans="1:4" ht="12.75">
      <c r="A44" s="302" t="s">
        <v>319</v>
      </c>
      <c r="B44" s="79">
        <v>136</v>
      </c>
      <c r="C44" s="385"/>
      <c r="D44" s="385"/>
    </row>
    <row r="45" spans="1:4" ht="12.75">
      <c r="A45" s="302" t="s">
        <v>320</v>
      </c>
      <c r="B45" s="79">
        <v>137</v>
      </c>
      <c r="C45" s="385"/>
      <c r="D45" s="385"/>
    </row>
    <row r="46" spans="1:4" ht="12.75">
      <c r="A46" s="297" t="s">
        <v>321</v>
      </c>
      <c r="B46" s="79">
        <v>140</v>
      </c>
      <c r="C46" s="382">
        <f>SUM(C48:C50,C52:C53)</f>
        <v>0</v>
      </c>
      <c r="D46" s="386">
        <f>SUM(D48:D50,D52:D53)</f>
        <v>0</v>
      </c>
    </row>
    <row r="47" spans="1:4" ht="12.75">
      <c r="A47" s="302" t="s">
        <v>661</v>
      </c>
      <c r="B47" s="79"/>
      <c r="C47" s="383"/>
      <c r="D47" s="384"/>
    </row>
    <row r="48" spans="1:4" ht="12.75">
      <c r="A48" s="302" t="s">
        <v>322</v>
      </c>
      <c r="B48" s="79">
        <v>141</v>
      </c>
      <c r="C48" s="385"/>
      <c r="D48" s="385"/>
    </row>
    <row r="49" spans="1:4" ht="12.75">
      <c r="A49" s="302" t="s">
        <v>323</v>
      </c>
      <c r="B49" s="79">
        <v>142</v>
      </c>
      <c r="C49" s="385"/>
      <c r="D49" s="385"/>
    </row>
    <row r="50" spans="1:4" ht="12.75">
      <c r="A50" s="302" t="s">
        <v>324</v>
      </c>
      <c r="B50" s="79">
        <v>143</v>
      </c>
      <c r="C50" s="385"/>
      <c r="D50" s="385"/>
    </row>
    <row r="51" spans="1:4" ht="12.75">
      <c r="A51" s="302" t="s">
        <v>663</v>
      </c>
      <c r="B51" s="79"/>
      <c r="C51" s="383"/>
      <c r="D51" s="384"/>
    </row>
    <row r="52" spans="1:4" ht="12.75">
      <c r="A52" s="302" t="s">
        <v>325</v>
      </c>
      <c r="B52" s="79">
        <v>144</v>
      </c>
      <c r="C52" s="385"/>
      <c r="D52" s="385"/>
    </row>
    <row r="53" spans="1:4" ht="12.75">
      <c r="A53" s="302" t="s">
        <v>664</v>
      </c>
      <c r="B53" s="79">
        <v>145</v>
      </c>
      <c r="C53" s="385"/>
      <c r="D53" s="385"/>
    </row>
    <row r="54" spans="1:4" ht="24" customHeight="1">
      <c r="A54" s="303" t="s">
        <v>315</v>
      </c>
      <c r="B54" s="79">
        <v>146</v>
      </c>
      <c r="C54" s="385"/>
      <c r="D54" s="385"/>
    </row>
    <row r="55" spans="1:4" ht="12.75">
      <c r="A55" s="304" t="s">
        <v>314</v>
      </c>
      <c r="B55" s="79">
        <v>147</v>
      </c>
      <c r="C55" s="387"/>
      <c r="D55" s="387"/>
    </row>
    <row r="56" spans="1:4" ht="12.75">
      <c r="A56" s="305" t="s">
        <v>316</v>
      </c>
      <c r="B56" s="320">
        <v>148</v>
      </c>
      <c r="C56" s="385"/>
      <c r="D56" s="387"/>
    </row>
    <row r="57" spans="1:4" s="1" customFormat="1" ht="15" customHeight="1">
      <c r="A57" s="297" t="s">
        <v>317</v>
      </c>
      <c r="B57" s="320">
        <v>150</v>
      </c>
      <c r="C57" s="385"/>
      <c r="D57" s="385"/>
    </row>
    <row r="58" spans="1:4" ht="12.75">
      <c r="A58" s="306" t="s">
        <v>318</v>
      </c>
      <c r="B58" s="295">
        <v>190</v>
      </c>
      <c r="C58" s="388">
        <f>C25+C33+C38+C42+C46+C56+C57</f>
        <v>52739</v>
      </c>
      <c r="D58" s="389">
        <f>D25+D33+D38+D42+D46+D56+D57</f>
        <v>51343</v>
      </c>
    </row>
    <row r="59" spans="1:4" s="1" customFormat="1" ht="26.25" thickBot="1">
      <c r="A59" s="373" t="s">
        <v>423</v>
      </c>
      <c r="B59" s="122" t="s">
        <v>424</v>
      </c>
      <c r="C59" s="390" t="s">
        <v>425</v>
      </c>
      <c r="D59" s="391" t="s">
        <v>426</v>
      </c>
    </row>
    <row r="60" spans="1:25" s="19" customFormat="1" ht="13.5" thickBot="1">
      <c r="A60" s="307">
        <v>1</v>
      </c>
      <c r="B60" s="79">
        <v>2</v>
      </c>
      <c r="C60" s="285">
        <v>3</v>
      </c>
      <c r="D60" s="308">
        <v>4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4" s="1" customFormat="1" ht="12.75">
      <c r="A61" s="298" t="s">
        <v>326</v>
      </c>
      <c r="B61" s="79" t="s">
        <v>427</v>
      </c>
      <c r="C61" s="385"/>
      <c r="D61" s="385"/>
    </row>
    <row r="62" spans="1:4" ht="12.75">
      <c r="A62" s="297" t="s">
        <v>327</v>
      </c>
      <c r="B62" s="79">
        <v>210</v>
      </c>
      <c r="C62" s="382">
        <f>SUM(C64,C72,C73,C74:C77)</f>
        <v>39592</v>
      </c>
      <c r="D62" s="386">
        <f>SUM(D64,D72,D73,D74:D77)</f>
        <v>41046</v>
      </c>
    </row>
    <row r="63" spans="1:4" ht="12" customHeight="1">
      <c r="A63" s="302" t="s">
        <v>661</v>
      </c>
      <c r="B63" s="79"/>
      <c r="C63" s="383"/>
      <c r="D63" s="384"/>
    </row>
    <row r="64" spans="1:4" ht="12.75">
      <c r="A64" s="309" t="s">
        <v>334</v>
      </c>
      <c r="B64" s="79">
        <v>211</v>
      </c>
      <c r="C64" s="382">
        <f>SUM(C66:C71)</f>
        <v>10604</v>
      </c>
      <c r="D64" s="384">
        <f>SUM(D66:D71)</f>
        <v>6619</v>
      </c>
    </row>
    <row r="65" spans="1:4" ht="13.5" customHeight="1">
      <c r="A65" s="300" t="s">
        <v>428</v>
      </c>
      <c r="B65" s="301"/>
      <c r="C65" s="383"/>
      <c r="D65" s="384"/>
    </row>
    <row r="66" spans="1:4" ht="12.75">
      <c r="A66" s="300" t="s">
        <v>328</v>
      </c>
      <c r="B66" s="301">
        <v>21101</v>
      </c>
      <c r="C66" s="385"/>
      <c r="D66" s="385"/>
    </row>
    <row r="67" spans="1:4" ht="12.75">
      <c r="A67" s="300" t="s">
        <v>329</v>
      </c>
      <c r="B67" s="301">
        <v>21102</v>
      </c>
      <c r="C67" s="385"/>
      <c r="D67" s="385"/>
    </row>
    <row r="68" spans="1:4" ht="12.75">
      <c r="A68" s="300" t="s">
        <v>330</v>
      </c>
      <c r="B68" s="301">
        <v>21103</v>
      </c>
      <c r="C68" s="385"/>
      <c r="D68" s="385"/>
    </row>
    <row r="69" spans="1:4" ht="12.75">
      <c r="A69" s="300" t="s">
        <v>331</v>
      </c>
      <c r="B69" s="301">
        <v>21104</v>
      </c>
      <c r="C69" s="385"/>
      <c r="D69" s="385"/>
    </row>
    <row r="70" spans="1:4" ht="12.75">
      <c r="A70" s="300" t="s">
        <v>332</v>
      </c>
      <c r="B70" s="301">
        <v>21105</v>
      </c>
      <c r="C70" s="385">
        <v>2531</v>
      </c>
      <c r="D70" s="385">
        <v>2617</v>
      </c>
    </row>
    <row r="71" spans="1:4" ht="12.75">
      <c r="A71" s="300" t="s">
        <v>333</v>
      </c>
      <c r="B71" s="301">
        <v>21107</v>
      </c>
      <c r="C71" s="385">
        <v>8073</v>
      </c>
      <c r="D71" s="385">
        <v>4002</v>
      </c>
    </row>
    <row r="72" spans="1:4" ht="12.75">
      <c r="A72" s="302" t="s">
        <v>335</v>
      </c>
      <c r="B72" s="79">
        <v>212</v>
      </c>
      <c r="C72" s="385">
        <v>9139</v>
      </c>
      <c r="D72" s="385">
        <v>4730</v>
      </c>
    </row>
    <row r="73" spans="1:4" ht="12.75">
      <c r="A73" s="302" t="s">
        <v>429</v>
      </c>
      <c r="B73" s="79">
        <v>213</v>
      </c>
      <c r="C73" s="385">
        <v>19308</v>
      </c>
      <c r="D73" s="385">
        <v>29543</v>
      </c>
    </row>
    <row r="74" spans="1:4" ht="12.75">
      <c r="A74" s="302" t="s">
        <v>339</v>
      </c>
      <c r="B74" s="79">
        <v>214</v>
      </c>
      <c r="C74" s="385">
        <v>535</v>
      </c>
      <c r="D74" s="385">
        <v>124</v>
      </c>
    </row>
    <row r="75" spans="1:4" ht="12.75">
      <c r="A75" s="302" t="s">
        <v>340</v>
      </c>
      <c r="B75" s="79">
        <v>215</v>
      </c>
      <c r="C75" s="385"/>
      <c r="D75" s="385"/>
    </row>
    <row r="76" spans="1:4" ht="12.75">
      <c r="A76" s="302" t="s">
        <v>341</v>
      </c>
      <c r="B76" s="79">
        <v>216</v>
      </c>
      <c r="C76" s="385">
        <v>6</v>
      </c>
      <c r="D76" s="385">
        <v>30</v>
      </c>
    </row>
    <row r="77" spans="1:4" ht="12.75">
      <c r="A77" s="302" t="s">
        <v>342</v>
      </c>
      <c r="B77" s="79">
        <v>217</v>
      </c>
      <c r="C77" s="385"/>
      <c r="D77" s="385"/>
    </row>
    <row r="78" spans="1:4" ht="12" customHeight="1">
      <c r="A78" s="302"/>
      <c r="B78" s="79"/>
      <c r="C78" s="383"/>
      <c r="D78" s="384"/>
    </row>
    <row r="79" spans="1:4" ht="12.75">
      <c r="A79" s="309" t="s">
        <v>336</v>
      </c>
      <c r="B79" s="79">
        <v>220</v>
      </c>
      <c r="C79" s="385"/>
      <c r="D79" s="385"/>
    </row>
    <row r="80" spans="1:4" s="13" customFormat="1" ht="15.75" customHeight="1">
      <c r="A80" s="300" t="s">
        <v>665</v>
      </c>
      <c r="B80" s="301"/>
      <c r="C80" s="392"/>
      <c r="D80" s="393"/>
    </row>
    <row r="81" spans="1:4" s="13" customFormat="1" ht="12.75">
      <c r="A81" s="300" t="s">
        <v>338</v>
      </c>
      <c r="B81" s="301">
        <v>22001</v>
      </c>
      <c r="C81" s="385"/>
      <c r="D81" s="385"/>
    </row>
    <row r="82" spans="1:4" s="13" customFormat="1" ht="12.75">
      <c r="A82" s="300"/>
      <c r="B82" s="301"/>
      <c r="C82" s="385"/>
      <c r="D82" s="385"/>
    </row>
    <row r="83" spans="1:4" ht="12.75">
      <c r="A83" s="297" t="s">
        <v>666</v>
      </c>
      <c r="B83" s="79"/>
      <c r="C83" s="383"/>
      <c r="D83" s="384"/>
    </row>
    <row r="84" spans="1:4" ht="12.75">
      <c r="A84" s="309" t="s">
        <v>337</v>
      </c>
      <c r="B84" s="320">
        <v>230</v>
      </c>
      <c r="C84" s="382">
        <f>SUM(C86,C92,C93:C95)</f>
        <v>0</v>
      </c>
      <c r="D84" s="386">
        <f>SUM(D86,D92,D93:D95)</f>
        <v>0</v>
      </c>
    </row>
    <row r="85" spans="1:4" ht="12.75">
      <c r="A85" s="302" t="s">
        <v>661</v>
      </c>
      <c r="B85" s="79"/>
      <c r="C85" s="383"/>
      <c r="D85" s="384"/>
    </row>
    <row r="86" spans="1:4" ht="12.75">
      <c r="A86" s="302" t="s">
        <v>343</v>
      </c>
      <c r="B86" s="320">
        <v>231</v>
      </c>
      <c r="C86" s="383">
        <f>SUM(C88:C91)</f>
        <v>0</v>
      </c>
      <c r="D86" s="384">
        <f>SUM(D88:D91)</f>
        <v>0</v>
      </c>
    </row>
    <row r="87" spans="1:4" ht="12.75">
      <c r="A87" s="300" t="s">
        <v>667</v>
      </c>
      <c r="B87" s="79"/>
      <c r="C87" s="383"/>
      <c r="D87" s="384"/>
    </row>
    <row r="88" spans="1:4" ht="12.75">
      <c r="A88" s="300" t="s">
        <v>345</v>
      </c>
      <c r="B88" s="301">
        <v>23101</v>
      </c>
      <c r="C88" s="385"/>
      <c r="D88" s="385"/>
    </row>
    <row r="89" spans="1:4" ht="12.75">
      <c r="A89" s="300" t="s">
        <v>348</v>
      </c>
      <c r="B89" s="301">
        <v>23102</v>
      </c>
      <c r="C89" s="385"/>
      <c r="D89" s="385"/>
    </row>
    <row r="90" spans="1:4" ht="12.75">
      <c r="A90" s="300" t="s">
        <v>349</v>
      </c>
      <c r="B90" s="301">
        <v>23103</v>
      </c>
      <c r="C90" s="385"/>
      <c r="D90" s="385"/>
    </row>
    <row r="91" spans="1:4" ht="12.75">
      <c r="A91" s="300" t="s">
        <v>350</v>
      </c>
      <c r="B91" s="301">
        <v>23104</v>
      </c>
      <c r="C91" s="385"/>
      <c r="D91" s="385"/>
    </row>
    <row r="92" spans="1:4" ht="12.75">
      <c r="A92" s="302" t="s">
        <v>351</v>
      </c>
      <c r="B92" s="320">
        <v>232</v>
      </c>
      <c r="C92" s="385"/>
      <c r="D92" s="385"/>
    </row>
    <row r="93" spans="1:4" ht="12.75">
      <c r="A93" s="302" t="s">
        <v>354</v>
      </c>
      <c r="B93" s="320">
        <v>233</v>
      </c>
      <c r="C93" s="385"/>
      <c r="D93" s="385"/>
    </row>
    <row r="94" spans="1:4" ht="12.75">
      <c r="A94" s="302" t="s">
        <v>355</v>
      </c>
      <c r="B94" s="320">
        <v>234</v>
      </c>
      <c r="C94" s="385"/>
      <c r="D94" s="385"/>
    </row>
    <row r="95" spans="1:4" ht="12.75">
      <c r="A95" s="302" t="s">
        <v>356</v>
      </c>
      <c r="B95" s="320">
        <v>235</v>
      </c>
      <c r="C95" s="383">
        <f>SUM(C97:C99)</f>
        <v>0</v>
      </c>
      <c r="D95" s="383">
        <f>SUM(D97:D99)</f>
        <v>0</v>
      </c>
    </row>
    <row r="96" spans="1:4" ht="12.75">
      <c r="A96" s="312" t="s">
        <v>82</v>
      </c>
      <c r="B96" s="79"/>
      <c r="C96" s="385"/>
      <c r="D96" s="385"/>
    </row>
    <row r="97" spans="1:4" ht="12.75">
      <c r="A97" s="293" t="s">
        <v>83</v>
      </c>
      <c r="B97" s="310">
        <v>23501</v>
      </c>
      <c r="C97" s="385"/>
      <c r="D97" s="385"/>
    </row>
    <row r="98" spans="1:4" ht="12.75">
      <c r="A98" s="293" t="s">
        <v>84</v>
      </c>
      <c r="B98" s="310">
        <v>23502</v>
      </c>
      <c r="C98" s="385"/>
      <c r="D98" s="385"/>
    </row>
    <row r="99" spans="1:4" ht="15" customHeight="1">
      <c r="A99" s="293" t="s">
        <v>85</v>
      </c>
      <c r="B99" s="310">
        <v>23503</v>
      </c>
      <c r="C99" s="383"/>
      <c r="D99" s="384"/>
    </row>
    <row r="100" spans="1:4" ht="12.75">
      <c r="A100" s="297" t="s">
        <v>666</v>
      </c>
      <c r="B100" s="79"/>
      <c r="C100" s="383"/>
      <c r="D100" s="384"/>
    </row>
    <row r="101" spans="1:4" ht="12.75">
      <c r="A101" s="297" t="s">
        <v>344</v>
      </c>
      <c r="B101" s="320">
        <v>240</v>
      </c>
      <c r="C101" s="382">
        <f>SUM(C103,C113,C114,C115,C116,C117,C126)</f>
        <v>3065</v>
      </c>
      <c r="D101" s="386">
        <f>SUM(D103,D113,D114,D115,D116,D117,D126)</f>
        <v>3240</v>
      </c>
    </row>
    <row r="102" spans="1:4" ht="12.75">
      <c r="A102" s="368" t="s">
        <v>661</v>
      </c>
      <c r="B102" s="79"/>
      <c r="C102" s="383"/>
      <c r="D102" s="384"/>
    </row>
    <row r="103" spans="1:4" ht="12.75">
      <c r="A103" s="368" t="s">
        <v>343</v>
      </c>
      <c r="B103" s="79">
        <v>241</v>
      </c>
      <c r="C103" s="382">
        <f>SUM(C105:C112)</f>
        <v>2389</v>
      </c>
      <c r="D103" s="386">
        <f>SUM(D105:D112)</f>
        <v>2610</v>
      </c>
    </row>
    <row r="104" spans="1:4" ht="13.5" customHeight="1">
      <c r="A104" s="369" t="s">
        <v>428</v>
      </c>
      <c r="B104" s="301"/>
      <c r="C104" s="383"/>
      <c r="D104" s="384"/>
    </row>
    <row r="105" spans="1:4" ht="12.75">
      <c r="A105" s="369" t="s">
        <v>430</v>
      </c>
      <c r="B105" s="301">
        <v>24101</v>
      </c>
      <c r="C105" s="385"/>
      <c r="D105" s="385"/>
    </row>
    <row r="106" spans="1:4" ht="12.75">
      <c r="A106" s="369" t="s">
        <v>431</v>
      </c>
      <c r="B106" s="301">
        <v>24102</v>
      </c>
      <c r="C106" s="385"/>
      <c r="D106" s="385"/>
    </row>
    <row r="107" spans="1:4" ht="12.75">
      <c r="A107" s="369" t="s">
        <v>432</v>
      </c>
      <c r="B107" s="301">
        <v>24103</v>
      </c>
      <c r="C107" s="385"/>
      <c r="D107" s="385"/>
    </row>
    <row r="108" spans="1:4" ht="12.75">
      <c r="A108" s="370" t="s">
        <v>357</v>
      </c>
      <c r="B108" s="301">
        <v>24104</v>
      </c>
      <c r="C108" s="385"/>
      <c r="D108" s="385"/>
    </row>
    <row r="109" spans="1:4" ht="12.75">
      <c r="A109" s="369" t="s">
        <v>358</v>
      </c>
      <c r="B109" s="301">
        <v>24105</v>
      </c>
      <c r="C109" s="385"/>
      <c r="D109" s="385"/>
    </row>
    <row r="110" spans="1:4" ht="12.75">
      <c r="A110" s="369" t="s">
        <v>359</v>
      </c>
      <c r="B110" s="301">
        <v>24106</v>
      </c>
      <c r="C110" s="385"/>
      <c r="D110" s="385"/>
    </row>
    <row r="111" spans="1:4" ht="12.75">
      <c r="A111" s="369" t="s">
        <v>360</v>
      </c>
      <c r="B111" s="301">
        <v>24107</v>
      </c>
      <c r="C111" s="385"/>
      <c r="D111" s="385"/>
    </row>
    <row r="112" spans="1:4" ht="12.75">
      <c r="A112" s="369" t="s">
        <v>361</v>
      </c>
      <c r="B112" s="301">
        <v>24108</v>
      </c>
      <c r="C112" s="385">
        <v>2389</v>
      </c>
      <c r="D112" s="385">
        <v>2610</v>
      </c>
    </row>
    <row r="113" spans="1:4" ht="12.75">
      <c r="A113" s="368" t="s">
        <v>351</v>
      </c>
      <c r="B113" s="320">
        <v>242</v>
      </c>
      <c r="C113" s="385">
        <v>0</v>
      </c>
      <c r="D113" s="385"/>
    </row>
    <row r="114" spans="1:4" ht="12.75">
      <c r="A114" s="368" t="s">
        <v>362</v>
      </c>
      <c r="B114" s="320">
        <v>243</v>
      </c>
      <c r="C114" s="385"/>
      <c r="D114" s="385"/>
    </row>
    <row r="115" spans="1:4" ht="12.75">
      <c r="A115" s="368" t="s">
        <v>80</v>
      </c>
      <c r="B115" s="320" t="s">
        <v>185</v>
      </c>
      <c r="C115" s="385"/>
      <c r="D115" s="385"/>
    </row>
    <row r="116" spans="1:4" ht="12.75">
      <c r="A116" s="368" t="s">
        <v>184</v>
      </c>
      <c r="B116" s="320">
        <v>244</v>
      </c>
      <c r="C116" s="385"/>
      <c r="D116" s="385"/>
    </row>
    <row r="117" spans="1:4" ht="12.75">
      <c r="A117" s="367" t="s">
        <v>355</v>
      </c>
      <c r="B117" s="320">
        <v>245</v>
      </c>
      <c r="C117" s="382">
        <f>SUM(C119:C125)</f>
        <v>551</v>
      </c>
      <c r="D117" s="386">
        <f>SUM(D119:D125)</f>
        <v>468</v>
      </c>
    </row>
    <row r="118" spans="1:4" ht="12.75">
      <c r="A118" s="369" t="s">
        <v>661</v>
      </c>
      <c r="B118" s="301"/>
      <c r="C118" s="383"/>
      <c r="D118" s="384"/>
    </row>
    <row r="119" spans="1:4" ht="12.75">
      <c r="A119" s="369" t="s">
        <v>363</v>
      </c>
      <c r="B119" s="301">
        <v>24501</v>
      </c>
      <c r="C119" s="385"/>
      <c r="D119" s="385"/>
    </row>
    <row r="120" spans="1:4" ht="12.75">
      <c r="A120" s="369" t="s">
        <v>433</v>
      </c>
      <c r="B120" s="301">
        <v>24502</v>
      </c>
      <c r="C120" s="385">
        <v>4</v>
      </c>
      <c r="D120" s="385">
        <v>112</v>
      </c>
    </row>
    <row r="121" spans="1:4" ht="12.75">
      <c r="A121" s="369" t="s">
        <v>364</v>
      </c>
      <c r="B121" s="301">
        <v>24503</v>
      </c>
      <c r="C121" s="385">
        <v>465</v>
      </c>
      <c r="D121" s="385">
        <v>91</v>
      </c>
    </row>
    <row r="122" spans="1:4" ht="12.75">
      <c r="A122" s="369" t="s">
        <v>434</v>
      </c>
      <c r="B122" s="301">
        <v>24504</v>
      </c>
      <c r="C122" s="385"/>
      <c r="D122" s="385"/>
    </row>
    <row r="123" spans="1:4" ht="12.75">
      <c r="A123" s="369" t="s">
        <v>435</v>
      </c>
      <c r="B123" s="301">
        <v>24505</v>
      </c>
      <c r="C123" s="385"/>
      <c r="D123" s="385"/>
    </row>
    <row r="124" spans="1:4" ht="12.75">
      <c r="A124" s="369" t="s">
        <v>365</v>
      </c>
      <c r="B124" s="301">
        <v>24506</v>
      </c>
      <c r="C124" s="385">
        <v>82</v>
      </c>
      <c r="D124" s="385">
        <v>265</v>
      </c>
    </row>
    <row r="125" spans="1:4" ht="12.75">
      <c r="A125" s="369" t="s">
        <v>366</v>
      </c>
      <c r="B125" s="301">
        <v>24507</v>
      </c>
      <c r="C125" s="385"/>
      <c r="D125" s="385"/>
    </row>
    <row r="126" spans="1:4" ht="12.75">
      <c r="A126" s="367" t="s">
        <v>356</v>
      </c>
      <c r="B126" s="320">
        <v>246</v>
      </c>
      <c r="C126" s="382">
        <f>SUM(C128:C140)</f>
        <v>125</v>
      </c>
      <c r="D126" s="382">
        <f>SUM(D128:D140)</f>
        <v>162</v>
      </c>
    </row>
    <row r="127" spans="1:4" ht="12.75">
      <c r="A127" s="369" t="s">
        <v>661</v>
      </c>
      <c r="B127" s="301"/>
      <c r="C127" s="383"/>
      <c r="D127" s="384"/>
    </row>
    <row r="128" spans="1:4" ht="12.75">
      <c r="A128" s="369" t="s">
        <v>367</v>
      </c>
      <c r="B128" s="301">
        <v>24601</v>
      </c>
      <c r="C128" s="385"/>
      <c r="D128" s="385"/>
    </row>
    <row r="129" spans="1:4" ht="12.75">
      <c r="A129" s="369" t="s">
        <v>368</v>
      </c>
      <c r="B129" s="301">
        <v>24602</v>
      </c>
      <c r="C129" s="385"/>
      <c r="D129" s="385"/>
    </row>
    <row r="130" spans="1:4" ht="12.75" customHeight="1">
      <c r="A130" s="370" t="s">
        <v>369</v>
      </c>
      <c r="B130" s="301">
        <v>24603</v>
      </c>
      <c r="C130" s="385"/>
      <c r="D130" s="385"/>
    </row>
    <row r="131" spans="1:4" ht="12.75">
      <c r="A131" s="369" t="s">
        <v>370</v>
      </c>
      <c r="B131" s="301">
        <v>24604</v>
      </c>
      <c r="C131" s="385"/>
      <c r="D131" s="385"/>
    </row>
    <row r="132" spans="1:4" ht="12.75" customHeight="1">
      <c r="A132" s="370" t="s">
        <v>371</v>
      </c>
      <c r="B132" s="301">
        <v>24605</v>
      </c>
      <c r="C132" s="385">
        <v>60</v>
      </c>
      <c r="D132" s="385">
        <v>65</v>
      </c>
    </row>
    <row r="133" spans="1:4" ht="12.75" hidden="1">
      <c r="A133" s="369"/>
      <c r="B133" s="301"/>
      <c r="C133" s="385"/>
      <c r="D133" s="385"/>
    </row>
    <row r="134" spans="1:4" ht="12.75" customHeight="1">
      <c r="A134" s="370" t="s">
        <v>372</v>
      </c>
      <c r="B134" s="301">
        <v>24607</v>
      </c>
      <c r="C134" s="385"/>
      <c r="D134" s="385"/>
    </row>
    <row r="135" spans="1:4" ht="12.75" customHeight="1">
      <c r="A135" s="370" t="s">
        <v>687</v>
      </c>
      <c r="B135" s="301">
        <v>24608</v>
      </c>
      <c r="C135" s="385"/>
      <c r="D135" s="385"/>
    </row>
    <row r="136" spans="1:4" ht="12.75" customHeight="1">
      <c r="A136" s="370" t="s">
        <v>688</v>
      </c>
      <c r="B136" s="301">
        <v>24609</v>
      </c>
      <c r="C136" s="385"/>
      <c r="D136" s="385"/>
    </row>
    <row r="137" spans="1:4" ht="12.75" customHeight="1">
      <c r="A137" s="370" t="s">
        <v>689</v>
      </c>
      <c r="B137" s="301">
        <v>24610</v>
      </c>
      <c r="C137" s="385"/>
      <c r="D137" s="385"/>
    </row>
    <row r="138" spans="1:4" ht="12.75" customHeight="1">
      <c r="A138" s="371" t="s">
        <v>86</v>
      </c>
      <c r="B138" s="310">
        <v>24612</v>
      </c>
      <c r="C138" s="385"/>
      <c r="D138" s="385"/>
    </row>
    <row r="139" spans="1:4" ht="12.75" customHeight="1">
      <c r="A139" s="371" t="s">
        <v>87</v>
      </c>
      <c r="B139" s="310">
        <v>24613</v>
      </c>
      <c r="C139" s="385"/>
      <c r="D139" s="385"/>
    </row>
    <row r="140" spans="1:4" ht="12" customHeight="1">
      <c r="A140" s="369" t="s">
        <v>373</v>
      </c>
      <c r="B140" s="301">
        <v>24611</v>
      </c>
      <c r="C140" s="385">
        <v>65</v>
      </c>
      <c r="D140" s="385">
        <v>97</v>
      </c>
    </row>
    <row r="141" spans="1:4" ht="12.75">
      <c r="A141" s="343" t="s">
        <v>374</v>
      </c>
      <c r="B141" s="320">
        <v>250</v>
      </c>
      <c r="C141" s="382">
        <f>SUM(C143+C144)</f>
        <v>0</v>
      </c>
      <c r="D141" s="386">
        <f>SUM(D143+D144)</f>
        <v>0</v>
      </c>
    </row>
    <row r="142" spans="1:4" ht="12.75">
      <c r="A142" s="368" t="s">
        <v>674</v>
      </c>
      <c r="B142" s="79"/>
      <c r="C142" s="383"/>
      <c r="D142" s="384"/>
    </row>
    <row r="143" spans="1:4" ht="12.75">
      <c r="A143" s="368" t="s">
        <v>375</v>
      </c>
      <c r="B143" s="79">
        <v>251</v>
      </c>
      <c r="C143" s="385"/>
      <c r="D143" s="385"/>
    </row>
    <row r="144" spans="1:4" ht="12.75">
      <c r="A144" s="368" t="s">
        <v>376</v>
      </c>
      <c r="B144" s="79">
        <v>253</v>
      </c>
      <c r="C144" s="385"/>
      <c r="D144" s="385"/>
    </row>
    <row r="145" spans="1:4" ht="12.75">
      <c r="A145" s="343" t="s">
        <v>378</v>
      </c>
      <c r="B145" s="320">
        <v>260</v>
      </c>
      <c r="C145" s="382">
        <f>SUM(C147:C150)</f>
        <v>3</v>
      </c>
      <c r="D145" s="386">
        <f>SUM(D147:D150)</f>
        <v>8</v>
      </c>
    </row>
    <row r="146" spans="1:4" ht="12.75">
      <c r="A146" s="368" t="s">
        <v>661</v>
      </c>
      <c r="B146" s="79"/>
      <c r="C146" s="383"/>
      <c r="D146" s="384"/>
    </row>
    <row r="147" spans="1:4" ht="12.75">
      <c r="A147" s="368" t="s">
        <v>379</v>
      </c>
      <c r="B147" s="79">
        <v>261</v>
      </c>
      <c r="C147" s="385">
        <v>1</v>
      </c>
      <c r="D147" s="385">
        <v>1</v>
      </c>
    </row>
    <row r="148" spans="1:4" ht="12.75">
      <c r="A148" s="368" t="s">
        <v>380</v>
      </c>
      <c r="B148" s="79">
        <v>262</v>
      </c>
      <c r="C148" s="385">
        <v>2</v>
      </c>
      <c r="D148" s="385">
        <v>7</v>
      </c>
    </row>
    <row r="149" spans="1:4" ht="12.75">
      <c r="A149" s="368" t="s">
        <v>381</v>
      </c>
      <c r="B149" s="79">
        <v>263</v>
      </c>
      <c r="C149" s="385"/>
      <c r="D149" s="385"/>
    </row>
    <row r="150" spans="1:4" ht="12.75">
      <c r="A150" s="368" t="s">
        <v>573</v>
      </c>
      <c r="B150" s="320">
        <v>264</v>
      </c>
      <c r="C150" s="382">
        <f>SUM(C152:C154)</f>
        <v>0</v>
      </c>
      <c r="D150" s="386">
        <f>SUM(D152:D154)</f>
        <v>0</v>
      </c>
    </row>
    <row r="151" spans="1:4" ht="12.75">
      <c r="A151" s="369" t="s">
        <v>661</v>
      </c>
      <c r="B151" s="301"/>
      <c r="C151" s="383"/>
      <c r="D151" s="384"/>
    </row>
    <row r="152" spans="1:4" ht="12.75">
      <c r="A152" s="369" t="s">
        <v>574</v>
      </c>
      <c r="B152" s="301">
        <v>26401</v>
      </c>
      <c r="C152" s="385"/>
      <c r="D152" s="385"/>
    </row>
    <row r="153" spans="1:4" ht="12.75">
      <c r="A153" s="369" t="s">
        <v>575</v>
      </c>
      <c r="B153" s="301">
        <v>26402</v>
      </c>
      <c r="C153" s="385"/>
      <c r="D153" s="385"/>
    </row>
    <row r="154" spans="1:4" ht="12.75">
      <c r="A154" s="369" t="s">
        <v>576</v>
      </c>
      <c r="B154" s="301">
        <v>26403</v>
      </c>
      <c r="C154" s="385"/>
      <c r="D154" s="385"/>
    </row>
    <row r="155" spans="1:4" ht="12.75">
      <c r="A155" s="367" t="s">
        <v>577</v>
      </c>
      <c r="B155" s="320">
        <v>270</v>
      </c>
      <c r="C155" s="382">
        <f>SUM(C157:C162)</f>
        <v>0</v>
      </c>
      <c r="D155" s="386">
        <f>SUM(D157:D162)</f>
        <v>0</v>
      </c>
    </row>
    <row r="156" spans="1:4" ht="12.75">
      <c r="A156" s="369" t="s">
        <v>661</v>
      </c>
      <c r="B156" s="301"/>
      <c r="C156" s="383"/>
      <c r="D156" s="384"/>
    </row>
    <row r="157" spans="1:4" ht="12.75">
      <c r="A157" s="369" t="s">
        <v>578</v>
      </c>
      <c r="B157" s="301">
        <v>27002</v>
      </c>
      <c r="C157" s="385"/>
      <c r="D157" s="385"/>
    </row>
    <row r="158" spans="1:4" ht="12.75">
      <c r="A158" s="369" t="s">
        <v>579</v>
      </c>
      <c r="B158" s="301">
        <v>27003</v>
      </c>
      <c r="C158" s="385"/>
      <c r="D158" s="385"/>
    </row>
    <row r="159" spans="1:4" ht="12.75">
      <c r="A159" s="369" t="s">
        <v>580</v>
      </c>
      <c r="B159" s="301">
        <v>27004</v>
      </c>
      <c r="C159" s="385"/>
      <c r="D159" s="385"/>
    </row>
    <row r="160" spans="1:4" ht="12.75">
      <c r="A160" s="372" t="s">
        <v>437</v>
      </c>
      <c r="B160" s="301">
        <v>27006</v>
      </c>
      <c r="C160" s="385"/>
      <c r="D160" s="385"/>
    </row>
    <row r="161" spans="1:4" ht="12.75">
      <c r="A161" s="372" t="s">
        <v>581</v>
      </c>
      <c r="B161" s="301">
        <v>27007</v>
      </c>
      <c r="C161" s="385"/>
      <c r="D161" s="385"/>
    </row>
    <row r="162" spans="1:4" ht="12.75">
      <c r="A162" s="372" t="s">
        <v>582</v>
      </c>
      <c r="B162" s="301">
        <v>27005</v>
      </c>
      <c r="C162" s="385"/>
      <c r="D162" s="385"/>
    </row>
    <row r="163" spans="1:4" ht="12.75">
      <c r="A163" s="343" t="s">
        <v>583</v>
      </c>
      <c r="B163" s="295">
        <v>290</v>
      </c>
      <c r="C163" s="388">
        <f>SUM(C62,C79,C84,C101,C141,C145,C155)</f>
        <v>42660</v>
      </c>
      <c r="D163" s="389">
        <f>SUM(D62,D79,D84,D101,D141,D145,D155)</f>
        <v>44294</v>
      </c>
    </row>
    <row r="164" spans="1:4" ht="12" customHeight="1">
      <c r="A164" s="367" t="s">
        <v>584</v>
      </c>
      <c r="B164" s="295">
        <v>300</v>
      </c>
      <c r="C164" s="388">
        <f>C58+C163</f>
        <v>95399</v>
      </c>
      <c r="D164" s="389">
        <f>D58+D163</f>
        <v>95637</v>
      </c>
    </row>
    <row r="165" spans="1:4" ht="3" customHeight="1">
      <c r="A165" s="37"/>
      <c r="B165" s="60"/>
      <c r="C165" s="280"/>
      <c r="D165" s="21"/>
    </row>
    <row r="166" spans="1:4" s="1" customFormat="1" ht="12">
      <c r="A166" s="505" t="s">
        <v>438</v>
      </c>
      <c r="B166" s="507" t="s">
        <v>481</v>
      </c>
      <c r="C166" s="509" t="s">
        <v>425</v>
      </c>
      <c r="D166" s="511" t="s">
        <v>426</v>
      </c>
    </row>
    <row r="167" spans="1:4" ht="12" customHeight="1">
      <c r="A167" s="506"/>
      <c r="B167" s="508"/>
      <c r="C167" s="510"/>
      <c r="D167" s="512"/>
    </row>
    <row r="168" spans="1:4" ht="12.75">
      <c r="A168" s="97">
        <v>1</v>
      </c>
      <c r="B168" s="88">
        <v>2</v>
      </c>
      <c r="C168" s="279">
        <v>3</v>
      </c>
      <c r="D168" s="106">
        <v>4</v>
      </c>
    </row>
    <row r="169" spans="1:4" ht="12.75">
      <c r="A169" s="294" t="s">
        <v>439</v>
      </c>
      <c r="B169" s="295"/>
      <c r="C169" s="394"/>
      <c r="D169" s="395"/>
    </row>
    <row r="170" spans="1:4" ht="12.75">
      <c r="A170" s="297" t="s">
        <v>585</v>
      </c>
      <c r="B170" s="320">
        <v>410</v>
      </c>
      <c r="C170" s="382">
        <f>SUM(C171:C172)</f>
        <v>77686</v>
      </c>
      <c r="D170" s="386">
        <f>SUM(D171:D172)</f>
        <v>77686</v>
      </c>
    </row>
    <row r="171" spans="1:4" ht="24">
      <c r="A171" s="314" t="s">
        <v>17</v>
      </c>
      <c r="B171" s="301">
        <v>41001</v>
      </c>
      <c r="C171" s="385"/>
      <c r="D171" s="385"/>
    </row>
    <row r="172" spans="1:4" ht="12.75">
      <c r="A172" s="300" t="s">
        <v>18</v>
      </c>
      <c r="B172" s="301">
        <v>41002</v>
      </c>
      <c r="C172" s="385">
        <v>77686</v>
      </c>
      <c r="D172" s="385">
        <v>77686</v>
      </c>
    </row>
    <row r="173" spans="1:4" ht="12.75">
      <c r="A173" s="298" t="s">
        <v>586</v>
      </c>
      <c r="B173" s="79">
        <v>413</v>
      </c>
      <c r="C173" s="385"/>
      <c r="D173" s="385"/>
    </row>
    <row r="174" spans="1:4" ht="12.75">
      <c r="A174" s="297" t="s">
        <v>19</v>
      </c>
      <c r="B174" s="320">
        <v>415</v>
      </c>
      <c r="C174" s="396"/>
      <c r="D174" s="396"/>
    </row>
    <row r="175" spans="1:4" ht="12.75">
      <c r="A175" s="297" t="s">
        <v>587</v>
      </c>
      <c r="B175" s="320">
        <v>420</v>
      </c>
      <c r="C175" s="385"/>
      <c r="D175" s="385"/>
    </row>
    <row r="176" spans="1:4" ht="12.75">
      <c r="A176" s="298" t="s">
        <v>588</v>
      </c>
      <c r="B176" s="79">
        <v>421</v>
      </c>
      <c r="C176" s="385"/>
      <c r="D176" s="385"/>
    </row>
    <row r="177" spans="1:4" ht="12.75">
      <c r="A177" s="298" t="s">
        <v>589</v>
      </c>
      <c r="B177" s="79">
        <v>423</v>
      </c>
      <c r="C177" s="385"/>
      <c r="D177" s="385"/>
    </row>
    <row r="178" spans="1:4" ht="12.75">
      <c r="A178" s="297" t="s">
        <v>590</v>
      </c>
      <c r="B178" s="320">
        <v>430</v>
      </c>
      <c r="C178" s="382">
        <f>SUM(C180,C181)</f>
        <v>182</v>
      </c>
      <c r="D178" s="386">
        <f>SUM(D180,D181)</f>
        <v>190</v>
      </c>
    </row>
    <row r="179" spans="1:4" ht="12.75">
      <c r="A179" s="302" t="s">
        <v>441</v>
      </c>
      <c r="B179" s="79"/>
      <c r="C179" s="383"/>
      <c r="D179" s="383"/>
    </row>
    <row r="180" spans="1:4" ht="12.75">
      <c r="A180" s="302" t="s">
        <v>591</v>
      </c>
      <c r="B180" s="79">
        <v>431</v>
      </c>
      <c r="C180" s="385">
        <v>182</v>
      </c>
      <c r="D180" s="385">
        <v>190</v>
      </c>
    </row>
    <row r="181" spans="1:4" ht="12.75">
      <c r="A181" s="302" t="s">
        <v>15</v>
      </c>
      <c r="B181" s="79">
        <v>432</v>
      </c>
      <c r="C181" s="385"/>
      <c r="D181" s="385"/>
    </row>
    <row r="182" spans="1:4" ht="12.75">
      <c r="A182" s="297" t="s">
        <v>592</v>
      </c>
      <c r="B182" s="320">
        <v>450</v>
      </c>
      <c r="C182" s="385"/>
      <c r="D182" s="385"/>
    </row>
    <row r="183" spans="1:4" ht="12.75">
      <c r="A183" s="297" t="s">
        <v>10</v>
      </c>
      <c r="B183" s="320">
        <v>460</v>
      </c>
      <c r="C183" s="385">
        <v>3622</v>
      </c>
      <c r="D183" s="385">
        <v>3457</v>
      </c>
    </row>
    <row r="184" spans="1:4" ht="12.75">
      <c r="A184" s="297" t="s">
        <v>11</v>
      </c>
      <c r="B184" s="320">
        <v>465</v>
      </c>
      <c r="C184" s="385"/>
      <c r="D184" s="385"/>
    </row>
    <row r="185" spans="1:4" ht="12.75">
      <c r="A185" s="297" t="s">
        <v>12</v>
      </c>
      <c r="B185" s="320">
        <v>470</v>
      </c>
      <c r="C185" s="385"/>
      <c r="D185" s="385">
        <v>-6004</v>
      </c>
    </row>
    <row r="186" spans="1:4" ht="12.75">
      <c r="A186" s="297" t="s">
        <v>13</v>
      </c>
      <c r="B186" s="320">
        <v>475</v>
      </c>
      <c r="C186" s="385"/>
      <c r="D186" s="385"/>
    </row>
    <row r="187" spans="1:4" ht="12.75">
      <c r="A187" s="306" t="s">
        <v>14</v>
      </c>
      <c r="B187" s="295">
        <v>490</v>
      </c>
      <c r="C187" s="388">
        <f>SUM(C170,C173:C178,C182:C186)</f>
        <v>81490</v>
      </c>
      <c r="D187" s="389">
        <f>SUM(D170,D173:D178,D182:D186)</f>
        <v>75329</v>
      </c>
    </row>
    <row r="188" spans="1:4" ht="24">
      <c r="A188" s="303" t="s">
        <v>315</v>
      </c>
      <c r="B188" s="320">
        <v>495</v>
      </c>
      <c r="C188" s="387"/>
      <c r="D188" s="388"/>
    </row>
    <row r="189" spans="1:4" ht="12.75">
      <c r="A189" s="303" t="s">
        <v>16</v>
      </c>
      <c r="B189" s="320">
        <v>500</v>
      </c>
      <c r="C189" s="387"/>
      <c r="D189" s="388"/>
    </row>
    <row r="190" spans="1:4" ht="12.75">
      <c r="A190" s="315" t="s">
        <v>677</v>
      </c>
      <c r="B190" s="79"/>
      <c r="C190" s="383"/>
      <c r="D190" s="384"/>
    </row>
    <row r="191" spans="1:4" ht="12.75">
      <c r="A191" s="297" t="s">
        <v>20</v>
      </c>
      <c r="B191" s="320">
        <v>510</v>
      </c>
      <c r="C191" s="382">
        <f>SUM(C192:C193)</f>
        <v>0</v>
      </c>
      <c r="D191" s="386">
        <f>SUM(D192:D193)</f>
        <v>0</v>
      </c>
    </row>
    <row r="192" spans="1:4" ht="36">
      <c r="A192" s="304" t="s">
        <v>21</v>
      </c>
      <c r="B192" s="79">
        <v>511</v>
      </c>
      <c r="C192" s="385"/>
      <c r="D192" s="385"/>
    </row>
    <row r="193" spans="1:4" ht="24">
      <c r="A193" s="304" t="s">
        <v>22</v>
      </c>
      <c r="B193" s="79">
        <v>512</v>
      </c>
      <c r="C193" s="385"/>
      <c r="D193" s="385"/>
    </row>
    <row r="194" spans="1:4" ht="12.75">
      <c r="A194" s="316" t="s">
        <v>23</v>
      </c>
      <c r="B194" s="320">
        <v>515</v>
      </c>
      <c r="C194" s="385"/>
      <c r="D194" s="385"/>
    </row>
    <row r="195" spans="1:4" ht="12.75">
      <c r="A195" s="309" t="s">
        <v>24</v>
      </c>
      <c r="B195" s="320">
        <v>520</v>
      </c>
      <c r="C195" s="382">
        <f>C196+C197+C203+C207+C211</f>
        <v>0</v>
      </c>
      <c r="D195" s="382">
        <f>D196+D197+D203+D207+D211</f>
        <v>0</v>
      </c>
    </row>
    <row r="196" spans="1:4" ht="12.75">
      <c r="A196" s="298" t="s">
        <v>25</v>
      </c>
      <c r="B196" s="320">
        <v>52001</v>
      </c>
      <c r="C196" s="385"/>
      <c r="D196" s="385"/>
    </row>
    <row r="197" spans="1:4" ht="12.75">
      <c r="A197" s="302" t="s">
        <v>678</v>
      </c>
      <c r="B197" s="320">
        <v>52002</v>
      </c>
      <c r="C197" s="383">
        <f>SUM(C198:C202)</f>
        <v>0</v>
      </c>
      <c r="D197" s="383">
        <f>SUM(D198:D202)</f>
        <v>0</v>
      </c>
    </row>
    <row r="198" spans="1:4" ht="12.75">
      <c r="A198" s="300" t="s">
        <v>26</v>
      </c>
      <c r="B198" s="317">
        <v>52003</v>
      </c>
      <c r="C198" s="385"/>
      <c r="D198" s="385"/>
    </row>
    <row r="199" spans="1:4" ht="12.75">
      <c r="A199" s="318" t="s">
        <v>679</v>
      </c>
      <c r="B199" s="317">
        <v>52004</v>
      </c>
      <c r="C199" s="385"/>
      <c r="D199" s="385"/>
    </row>
    <row r="200" spans="1:4" ht="12.75">
      <c r="A200" s="319" t="s">
        <v>27</v>
      </c>
      <c r="B200" s="317">
        <v>52005</v>
      </c>
      <c r="C200" s="385"/>
      <c r="D200" s="385"/>
    </row>
    <row r="201" spans="1:4" ht="12.75">
      <c r="A201" s="319" t="s">
        <v>28</v>
      </c>
      <c r="B201" s="317">
        <v>52006</v>
      </c>
      <c r="C201" s="385"/>
      <c r="D201" s="385"/>
    </row>
    <row r="202" spans="1:4" ht="12.75">
      <c r="A202" s="319" t="s">
        <v>680</v>
      </c>
      <c r="B202" s="317">
        <v>52007</v>
      </c>
      <c r="C202" s="385"/>
      <c r="D202" s="385"/>
    </row>
    <row r="203" spans="1:4" ht="24">
      <c r="A203" s="304" t="s">
        <v>681</v>
      </c>
      <c r="B203" s="320">
        <v>52008</v>
      </c>
      <c r="C203" s="383">
        <f>SUM(C204:C206)</f>
        <v>0</v>
      </c>
      <c r="D203" s="383">
        <f>SUM(D204:D206)</f>
        <v>0</v>
      </c>
    </row>
    <row r="204" spans="1:4" ht="12.75">
      <c r="A204" s="300" t="s">
        <v>29</v>
      </c>
      <c r="B204" s="317">
        <v>52009</v>
      </c>
      <c r="C204" s="385"/>
      <c r="D204" s="385"/>
    </row>
    <row r="205" spans="1:4" ht="12.75">
      <c r="A205" s="300" t="s">
        <v>30</v>
      </c>
      <c r="B205" s="317">
        <v>52010</v>
      </c>
      <c r="C205" s="385"/>
      <c r="D205" s="385"/>
    </row>
    <row r="206" spans="1:4" ht="12.75">
      <c r="A206" s="300" t="s">
        <v>31</v>
      </c>
      <c r="B206" s="317">
        <v>52011</v>
      </c>
      <c r="C206" s="385"/>
      <c r="D206" s="385"/>
    </row>
    <row r="207" spans="1:4" ht="24">
      <c r="A207" s="304" t="s">
        <v>682</v>
      </c>
      <c r="B207" s="320">
        <v>52020</v>
      </c>
      <c r="C207" s="383">
        <f>SUM(C208:C210)</f>
        <v>0</v>
      </c>
      <c r="D207" s="383">
        <f>SUM(D208:D210)</f>
        <v>0</v>
      </c>
    </row>
    <row r="208" spans="1:4" ht="12.75">
      <c r="A208" s="300" t="s">
        <v>29</v>
      </c>
      <c r="B208" s="317">
        <v>52021</v>
      </c>
      <c r="C208" s="385"/>
      <c r="D208" s="385"/>
    </row>
    <row r="209" spans="1:4" ht="12.75">
      <c r="A209" s="300" t="s">
        <v>30</v>
      </c>
      <c r="B209" s="317">
        <v>52022</v>
      </c>
      <c r="C209" s="385"/>
      <c r="D209" s="385"/>
    </row>
    <row r="210" spans="1:4" ht="12.75">
      <c r="A210" s="300" t="s">
        <v>31</v>
      </c>
      <c r="B210" s="317">
        <v>52023</v>
      </c>
      <c r="C210" s="385"/>
      <c r="D210" s="385"/>
    </row>
    <row r="211" spans="1:4" ht="16.5" customHeight="1">
      <c r="A211" s="302" t="s">
        <v>683</v>
      </c>
      <c r="B211" s="79">
        <v>52012</v>
      </c>
      <c r="C211" s="385"/>
      <c r="D211" s="385"/>
    </row>
    <row r="212" spans="1:4" ht="12.75">
      <c r="A212" s="306" t="s">
        <v>32</v>
      </c>
      <c r="B212" s="295">
        <v>590</v>
      </c>
      <c r="C212" s="388">
        <f>C191+C194+C195</f>
        <v>0</v>
      </c>
      <c r="D212" s="388">
        <f>D191+D194+D195</f>
        <v>0</v>
      </c>
    </row>
    <row r="213" spans="1:4" ht="12.75">
      <c r="A213" s="294" t="s">
        <v>442</v>
      </c>
      <c r="B213" s="79"/>
      <c r="C213" s="383"/>
      <c r="D213" s="384"/>
    </row>
    <row r="214" spans="1:4" ht="12.75">
      <c r="A214" s="297" t="s">
        <v>33</v>
      </c>
      <c r="B214" s="320">
        <v>610</v>
      </c>
      <c r="C214" s="382">
        <f>SUM(C217,C219)</f>
        <v>4680</v>
      </c>
      <c r="D214" s="386">
        <f>SUM(D217,D219)</f>
        <v>7480</v>
      </c>
    </row>
    <row r="215" spans="1:4" ht="12" customHeight="1">
      <c r="A215" s="302" t="s">
        <v>661</v>
      </c>
      <c r="B215" s="79"/>
      <c r="C215" s="383"/>
      <c r="D215" s="384"/>
    </row>
    <row r="216" spans="1:4" ht="12.75">
      <c r="A216" s="302" t="s">
        <v>443</v>
      </c>
      <c r="B216" s="79"/>
      <c r="C216" s="383"/>
      <c r="D216" s="384"/>
    </row>
    <row r="217" spans="1:4" ht="12.75">
      <c r="A217" s="302" t="s">
        <v>34</v>
      </c>
      <c r="B217" s="79">
        <v>611</v>
      </c>
      <c r="C217" s="385">
        <v>2000</v>
      </c>
      <c r="D217" s="385">
        <v>4800</v>
      </c>
    </row>
    <row r="218" spans="1:4" ht="13.5" customHeight="1">
      <c r="A218" s="302" t="s">
        <v>444</v>
      </c>
      <c r="B218" s="79"/>
      <c r="C218" s="383"/>
      <c r="D218" s="384"/>
    </row>
    <row r="219" spans="1:4" ht="13.5" customHeight="1">
      <c r="A219" s="302" t="s">
        <v>34</v>
      </c>
      <c r="B219" s="79">
        <v>612</v>
      </c>
      <c r="C219" s="385">
        <v>2680</v>
      </c>
      <c r="D219" s="385">
        <v>2680</v>
      </c>
    </row>
    <row r="220" spans="1:4" ht="13.5" customHeight="1">
      <c r="A220" s="297" t="s">
        <v>35</v>
      </c>
      <c r="B220" s="320">
        <v>620</v>
      </c>
      <c r="C220" s="382">
        <f>C222+C238+C239+C240+C243+C249+C259+C264</f>
        <v>9227</v>
      </c>
      <c r="D220" s="386">
        <f>D222+D238+D239+D240+D243+D249+D259+D264</f>
        <v>12671</v>
      </c>
    </row>
    <row r="221" spans="1:4" ht="11.25" customHeight="1">
      <c r="A221" s="302" t="s">
        <v>661</v>
      </c>
      <c r="B221" s="79"/>
      <c r="C221" s="383"/>
      <c r="D221" s="384"/>
    </row>
    <row r="222" spans="1:4" ht="12.75">
      <c r="A222" s="302" t="s">
        <v>36</v>
      </c>
      <c r="B222" s="320">
        <v>621</v>
      </c>
      <c r="C222" s="382">
        <f>SUM(C224:C237)</f>
        <v>4030</v>
      </c>
      <c r="D222" s="386">
        <f>SUM(D224:D237)</f>
        <v>4111</v>
      </c>
    </row>
    <row r="223" spans="1:4" ht="12.75" customHeight="1">
      <c r="A223" s="300" t="s">
        <v>428</v>
      </c>
      <c r="B223" s="301"/>
      <c r="C223" s="383"/>
      <c r="D223" s="384"/>
    </row>
    <row r="224" spans="1:4" ht="12.75">
      <c r="A224" s="300" t="s">
        <v>37</v>
      </c>
      <c r="B224" s="301">
        <v>62101</v>
      </c>
      <c r="C224" s="385"/>
      <c r="D224" s="385"/>
    </row>
    <row r="225" spans="1:4" ht="12.75">
      <c r="A225" s="300" t="s">
        <v>38</v>
      </c>
      <c r="B225" s="301">
        <v>62102</v>
      </c>
      <c r="C225" s="385"/>
      <c r="D225" s="385"/>
    </row>
    <row r="226" spans="1:4" ht="12.75">
      <c r="A226" s="300" t="s">
        <v>39</v>
      </c>
      <c r="B226" s="301">
        <v>62103</v>
      </c>
      <c r="C226" s="385"/>
      <c r="D226" s="385"/>
    </row>
    <row r="227" spans="1:4" ht="12.75">
      <c r="A227" s="300" t="s">
        <v>40</v>
      </c>
      <c r="B227" s="301">
        <v>62104</v>
      </c>
      <c r="C227" s="385"/>
      <c r="D227" s="385"/>
    </row>
    <row r="228" spans="1:4" ht="11.25" customHeight="1">
      <c r="A228" s="300" t="s">
        <v>41</v>
      </c>
      <c r="B228" s="301">
        <v>62105</v>
      </c>
      <c r="C228" s="385"/>
      <c r="D228" s="397"/>
    </row>
    <row r="229" spans="1:4" ht="12.75">
      <c r="A229" s="300" t="s">
        <v>42</v>
      </c>
      <c r="B229" s="301">
        <v>62112</v>
      </c>
      <c r="C229" s="385"/>
      <c r="D229" s="397"/>
    </row>
    <row r="230" spans="1:4" ht="12.75">
      <c r="A230" s="300" t="s">
        <v>434</v>
      </c>
      <c r="B230" s="301">
        <v>62106</v>
      </c>
      <c r="C230" s="385"/>
      <c r="D230" s="397"/>
    </row>
    <row r="231" spans="1:4" ht="12.75">
      <c r="A231" s="300" t="s">
        <v>43</v>
      </c>
      <c r="B231" s="301">
        <v>62107</v>
      </c>
      <c r="C231" s="385"/>
      <c r="D231" s="385"/>
    </row>
    <row r="232" spans="1:4" ht="12.75">
      <c r="A232" s="300" t="s">
        <v>44</v>
      </c>
      <c r="B232" s="301">
        <v>62108</v>
      </c>
      <c r="C232" s="385"/>
      <c r="D232" s="385"/>
    </row>
    <row r="233" spans="1:4" ht="12.75">
      <c r="A233" s="313" t="s">
        <v>445</v>
      </c>
      <c r="B233" s="301">
        <v>62110</v>
      </c>
      <c r="C233" s="385"/>
      <c r="D233" s="385"/>
    </row>
    <row r="234" spans="1:4" ht="12.75">
      <c r="A234" s="313" t="s">
        <v>446</v>
      </c>
      <c r="B234" s="301">
        <v>62111</v>
      </c>
      <c r="C234" s="385"/>
      <c r="D234" s="385"/>
    </row>
    <row r="235" spans="1:4" ht="12.75">
      <c r="A235" s="313" t="s">
        <v>45</v>
      </c>
      <c r="B235" s="301">
        <v>62109</v>
      </c>
      <c r="C235" s="385">
        <v>4030</v>
      </c>
      <c r="D235" s="385">
        <v>4111</v>
      </c>
    </row>
    <row r="236" spans="1:4" ht="12.75">
      <c r="A236" s="313" t="s">
        <v>46</v>
      </c>
      <c r="B236" s="301">
        <v>62113</v>
      </c>
      <c r="C236" s="385"/>
      <c r="D236" s="385"/>
    </row>
    <row r="237" spans="1:4" ht="12.75">
      <c r="A237" s="313" t="s">
        <v>47</v>
      </c>
      <c r="B237" s="301">
        <v>62114</v>
      </c>
      <c r="C237" s="385"/>
      <c r="D237" s="385"/>
    </row>
    <row r="238" spans="1:4" ht="15" customHeight="1">
      <c r="A238" s="302" t="s">
        <v>48</v>
      </c>
      <c r="B238" s="320">
        <v>622</v>
      </c>
      <c r="C238" s="385"/>
      <c r="D238" s="385"/>
    </row>
    <row r="239" spans="1:4" ht="12.75">
      <c r="A239" s="302" t="s">
        <v>49</v>
      </c>
      <c r="B239" s="320">
        <v>623</v>
      </c>
      <c r="C239" s="385"/>
      <c r="D239" s="385"/>
    </row>
    <row r="240" spans="1:4" ht="12.75">
      <c r="A240" s="302" t="s">
        <v>50</v>
      </c>
      <c r="B240" s="320">
        <v>624</v>
      </c>
      <c r="C240" s="382">
        <f>SUM(C241:C242)</f>
        <v>894</v>
      </c>
      <c r="D240" s="382">
        <f>SUM(D241:D242)</f>
        <v>1566</v>
      </c>
    </row>
    <row r="241" spans="1:4" ht="12.75" customHeight="1">
      <c r="A241" s="300" t="s">
        <v>51</v>
      </c>
      <c r="B241" s="301">
        <v>62401</v>
      </c>
      <c r="C241" s="385">
        <v>894</v>
      </c>
      <c r="D241" s="397">
        <v>1566</v>
      </c>
    </row>
    <row r="242" spans="1:4" ht="13.5" customHeight="1">
      <c r="A242" s="300" t="s">
        <v>52</v>
      </c>
      <c r="B242" s="301">
        <v>62402</v>
      </c>
      <c r="C242" s="385"/>
      <c r="D242" s="385"/>
    </row>
    <row r="243" spans="1:4" ht="11.25" customHeight="1">
      <c r="A243" s="302" t="s">
        <v>78</v>
      </c>
      <c r="B243" s="320">
        <v>625</v>
      </c>
      <c r="C243" s="382">
        <f>SUM(C244:C248)</f>
        <v>813</v>
      </c>
      <c r="D243" s="386">
        <f>SUM(D244:D248)</f>
        <v>350</v>
      </c>
    </row>
    <row r="244" spans="1:4" ht="12.75">
      <c r="A244" s="300" t="s">
        <v>53</v>
      </c>
      <c r="B244" s="301">
        <v>62501</v>
      </c>
      <c r="C244" s="385">
        <v>743</v>
      </c>
      <c r="D244" s="385">
        <v>264</v>
      </c>
    </row>
    <row r="245" spans="1:4" ht="12.75">
      <c r="A245" s="318" t="s">
        <v>447</v>
      </c>
      <c r="B245" s="301">
        <v>62502</v>
      </c>
      <c r="C245" s="385"/>
      <c r="D245" s="385"/>
    </row>
    <row r="246" spans="1:4" ht="12.75">
      <c r="A246" s="319" t="s">
        <v>54</v>
      </c>
      <c r="B246" s="301">
        <v>62503</v>
      </c>
      <c r="C246" s="385"/>
      <c r="D246" s="385"/>
    </row>
    <row r="247" spans="1:4" ht="12.75">
      <c r="A247" s="319" t="s">
        <v>55</v>
      </c>
      <c r="B247" s="301">
        <v>62504</v>
      </c>
      <c r="C247" s="385">
        <v>61</v>
      </c>
      <c r="D247" s="385">
        <v>71</v>
      </c>
    </row>
    <row r="248" spans="1:4" ht="12.75">
      <c r="A248" s="319" t="s">
        <v>448</v>
      </c>
      <c r="B248" s="301">
        <v>62505</v>
      </c>
      <c r="C248" s="385">
        <v>9</v>
      </c>
      <c r="D248" s="385">
        <v>15</v>
      </c>
    </row>
    <row r="249" spans="1:4" s="13" customFormat="1" ht="12.75">
      <c r="A249" s="298" t="s">
        <v>56</v>
      </c>
      <c r="B249" s="320">
        <v>626</v>
      </c>
      <c r="C249" s="398">
        <f>C250+C254</f>
        <v>1319</v>
      </c>
      <c r="D249" s="398">
        <f>D250+D254</f>
        <v>1469</v>
      </c>
    </row>
    <row r="250" spans="1:4" s="18" customFormat="1" ht="16.5" customHeight="1">
      <c r="A250" s="298" t="s">
        <v>57</v>
      </c>
      <c r="B250" s="320">
        <v>62610</v>
      </c>
      <c r="C250" s="398">
        <f>SUM(C251:C253)</f>
        <v>1319</v>
      </c>
      <c r="D250" s="398">
        <f>SUM(D251:D253)</f>
        <v>1469</v>
      </c>
    </row>
    <row r="251" spans="1:4" s="18" customFormat="1" ht="12.75">
      <c r="A251" s="300" t="s">
        <v>58</v>
      </c>
      <c r="B251" s="301">
        <v>62601</v>
      </c>
      <c r="C251" s="385">
        <v>981</v>
      </c>
      <c r="D251" s="399">
        <v>1288</v>
      </c>
    </row>
    <row r="252" spans="1:4" s="18" customFormat="1" ht="12.75">
      <c r="A252" s="300" t="s">
        <v>59</v>
      </c>
      <c r="B252" s="301">
        <v>62602</v>
      </c>
      <c r="C252" s="385">
        <v>35</v>
      </c>
      <c r="D252" s="399">
        <v>30</v>
      </c>
    </row>
    <row r="253" spans="1:4" s="18" customFormat="1" ht="12.75">
      <c r="A253" s="300" t="s">
        <v>60</v>
      </c>
      <c r="B253" s="301">
        <v>62603</v>
      </c>
      <c r="C253" s="385">
        <v>303</v>
      </c>
      <c r="D253" s="399">
        <v>151</v>
      </c>
    </row>
    <row r="254" spans="1:4" ht="24">
      <c r="A254" s="321" t="s">
        <v>61</v>
      </c>
      <c r="B254" s="320">
        <v>62620</v>
      </c>
      <c r="C254" s="382">
        <f>SUM(C255:C257)</f>
        <v>0</v>
      </c>
      <c r="D254" s="386">
        <f>SUM(D255:D257)</f>
        <v>0</v>
      </c>
    </row>
    <row r="255" spans="1:4" ht="12.75">
      <c r="A255" s="300" t="s">
        <v>62</v>
      </c>
      <c r="B255" s="301">
        <v>62621</v>
      </c>
      <c r="C255" s="385"/>
      <c r="D255" s="385"/>
    </row>
    <row r="256" spans="1:4" ht="12.75">
      <c r="A256" s="300" t="s">
        <v>63</v>
      </c>
      <c r="B256" s="301">
        <v>62622</v>
      </c>
      <c r="C256" s="385"/>
      <c r="D256" s="385"/>
    </row>
    <row r="257" spans="1:4" ht="12.75">
      <c r="A257" s="300" t="s">
        <v>64</v>
      </c>
      <c r="B257" s="301">
        <v>62623</v>
      </c>
      <c r="C257" s="385"/>
      <c r="D257" s="385"/>
    </row>
    <row r="258" spans="1:4" ht="12" customHeight="1">
      <c r="A258" s="322"/>
      <c r="B258" s="323"/>
      <c r="C258" s="383"/>
      <c r="D258" s="383"/>
    </row>
    <row r="259" spans="1:4" ht="12.75">
      <c r="A259" s="298" t="s">
        <v>65</v>
      </c>
      <c r="B259" s="320">
        <v>627</v>
      </c>
      <c r="C259" s="382">
        <f>SUM(C261:C263)</f>
        <v>1725</v>
      </c>
      <c r="D259" s="386">
        <f>SUM(D261:D263)</f>
        <v>3062</v>
      </c>
    </row>
    <row r="260" spans="1:4" ht="12.75">
      <c r="A260" s="300" t="s">
        <v>440</v>
      </c>
      <c r="B260" s="79"/>
      <c r="C260" s="383"/>
      <c r="D260" s="384"/>
    </row>
    <row r="261" spans="1:4" ht="12.75">
      <c r="A261" s="300" t="s">
        <v>684</v>
      </c>
      <c r="B261" s="301">
        <v>62701</v>
      </c>
      <c r="C261" s="385"/>
      <c r="D261" s="385"/>
    </row>
    <row r="262" spans="1:4" ht="12.75">
      <c r="A262" s="300" t="s">
        <v>685</v>
      </c>
      <c r="B262" s="301">
        <v>62702</v>
      </c>
      <c r="C262" s="385"/>
      <c r="D262" s="385"/>
    </row>
    <row r="263" spans="1:4" ht="12.75">
      <c r="A263" s="300" t="s">
        <v>66</v>
      </c>
      <c r="B263" s="301">
        <v>62703</v>
      </c>
      <c r="C263" s="385">
        <v>1725</v>
      </c>
      <c r="D263" s="385">
        <v>3062</v>
      </c>
    </row>
    <row r="264" spans="1:4" ht="12.75">
      <c r="A264" s="298" t="s">
        <v>67</v>
      </c>
      <c r="B264" s="320">
        <v>628</v>
      </c>
      <c r="C264" s="382">
        <f>SUM(C266:C273)</f>
        <v>446</v>
      </c>
      <c r="D264" s="386">
        <f>SUM(D266:D273)</f>
        <v>2113</v>
      </c>
    </row>
    <row r="265" spans="1:4" ht="12.75">
      <c r="A265" s="300" t="s">
        <v>440</v>
      </c>
      <c r="B265" s="79"/>
      <c r="C265" s="383"/>
      <c r="D265" s="384"/>
    </row>
    <row r="266" spans="1:4" ht="12.75">
      <c r="A266" s="300" t="s">
        <v>68</v>
      </c>
      <c r="B266" s="301">
        <v>62801</v>
      </c>
      <c r="C266" s="385"/>
      <c r="D266" s="385"/>
    </row>
    <row r="267" spans="1:4" ht="12.75">
      <c r="A267" s="300" t="s">
        <v>69</v>
      </c>
      <c r="B267" s="301">
        <v>62802</v>
      </c>
      <c r="C267" s="385"/>
      <c r="D267" s="385"/>
    </row>
    <row r="268" spans="1:4" ht="12.75" hidden="1">
      <c r="A268" s="300"/>
      <c r="B268" s="301"/>
      <c r="C268" s="385"/>
      <c r="D268" s="385"/>
    </row>
    <row r="269" spans="1:4" ht="12.75">
      <c r="A269" s="311" t="s">
        <v>686</v>
      </c>
      <c r="B269" s="301">
        <v>62804</v>
      </c>
      <c r="C269" s="385"/>
      <c r="D269" s="385"/>
    </row>
    <row r="270" spans="1:4" ht="12.75">
      <c r="A270" s="311" t="s">
        <v>687</v>
      </c>
      <c r="B270" s="301">
        <v>62805</v>
      </c>
      <c r="C270" s="385"/>
      <c r="D270" s="385"/>
    </row>
    <row r="271" spans="1:4" ht="12.75">
      <c r="A271" s="311" t="s">
        <v>688</v>
      </c>
      <c r="B271" s="301">
        <v>62806</v>
      </c>
      <c r="C271" s="385"/>
      <c r="D271" s="385"/>
    </row>
    <row r="272" spans="1:4" ht="12.75">
      <c r="A272" s="311" t="s">
        <v>689</v>
      </c>
      <c r="B272" s="301">
        <v>62807</v>
      </c>
      <c r="C272" s="385"/>
      <c r="D272" s="385"/>
    </row>
    <row r="273" spans="1:4" ht="12.75">
      <c r="A273" s="324" t="s">
        <v>70</v>
      </c>
      <c r="B273" s="301">
        <v>62808</v>
      </c>
      <c r="C273" s="385">
        <v>446</v>
      </c>
      <c r="D273" s="385">
        <v>2113</v>
      </c>
    </row>
    <row r="274" spans="1:4" ht="12" customHeight="1">
      <c r="A274" s="298"/>
      <c r="B274" s="79"/>
      <c r="C274" s="383"/>
      <c r="D274" s="384"/>
    </row>
    <row r="275" spans="1:4" ht="12.75">
      <c r="A275" s="297" t="s">
        <v>79</v>
      </c>
      <c r="B275" s="320">
        <v>630</v>
      </c>
      <c r="C275" s="385"/>
      <c r="D275" s="400">
        <v>157</v>
      </c>
    </row>
    <row r="276" spans="1:4" ht="12.75">
      <c r="A276" s="297" t="s">
        <v>71</v>
      </c>
      <c r="B276" s="320">
        <v>640</v>
      </c>
      <c r="C276" s="385">
        <v>2</v>
      </c>
      <c r="D276" s="400">
        <v>0</v>
      </c>
    </row>
    <row r="277" spans="1:4" ht="12.75">
      <c r="A277" s="297" t="s">
        <v>72</v>
      </c>
      <c r="B277" s="320">
        <v>650</v>
      </c>
      <c r="C277" s="385"/>
      <c r="D277" s="400"/>
    </row>
    <row r="278" spans="1:4" ht="12.75">
      <c r="A278" s="297" t="s">
        <v>73</v>
      </c>
      <c r="B278" s="320">
        <v>660</v>
      </c>
      <c r="C278" s="382">
        <f>SUM(C280:C285)</f>
        <v>0</v>
      </c>
      <c r="D278" s="386">
        <f>SUM(D280:D285)</f>
        <v>0</v>
      </c>
    </row>
    <row r="279" spans="1:4" ht="12.75" customHeight="1">
      <c r="A279" s="300" t="s">
        <v>661</v>
      </c>
      <c r="B279" s="301"/>
      <c r="C279" s="383"/>
      <c r="D279" s="384"/>
    </row>
    <row r="280" spans="1:4" ht="12" customHeight="1">
      <c r="A280" s="300" t="s">
        <v>578</v>
      </c>
      <c r="B280" s="301">
        <v>66002</v>
      </c>
      <c r="C280" s="385"/>
      <c r="D280" s="385"/>
    </row>
    <row r="281" spans="1:4" ht="12.75">
      <c r="A281" s="300" t="s">
        <v>74</v>
      </c>
      <c r="B281" s="301">
        <v>66003</v>
      </c>
      <c r="C281" s="385"/>
      <c r="D281" s="385"/>
    </row>
    <row r="282" spans="1:4" ht="12.75">
      <c r="A282" s="300" t="s">
        <v>580</v>
      </c>
      <c r="B282" s="301">
        <v>66004</v>
      </c>
      <c r="C282" s="385"/>
      <c r="D282" s="385"/>
    </row>
    <row r="283" spans="1:4" ht="12.75">
      <c r="A283" s="313" t="s">
        <v>437</v>
      </c>
      <c r="B283" s="301">
        <v>66006</v>
      </c>
      <c r="C283" s="385"/>
      <c r="D283" s="385"/>
    </row>
    <row r="284" spans="1:4" ht="12.75">
      <c r="A284" s="313" t="s">
        <v>581</v>
      </c>
      <c r="B284" s="301">
        <v>66007</v>
      </c>
      <c r="C284" s="385"/>
      <c r="D284" s="385"/>
    </row>
    <row r="285" spans="1:4" ht="12.75">
      <c r="A285" s="300" t="s">
        <v>75</v>
      </c>
      <c r="B285" s="301">
        <v>66005</v>
      </c>
      <c r="C285" s="385"/>
      <c r="D285" s="385"/>
    </row>
    <row r="286" spans="1:4" ht="12.75" customHeight="1">
      <c r="A286" s="306" t="s">
        <v>76</v>
      </c>
      <c r="B286" s="295">
        <v>690</v>
      </c>
      <c r="C286" s="388">
        <f>SUM(C214,C220,C275:C278)</f>
        <v>13909</v>
      </c>
      <c r="D286" s="389">
        <f>SUM(D214,D220,D275:D278)</f>
        <v>20308</v>
      </c>
    </row>
    <row r="287" spans="1:4" ht="12.75">
      <c r="A287" s="306" t="s">
        <v>77</v>
      </c>
      <c r="B287" s="295">
        <v>700</v>
      </c>
      <c r="C287" s="388">
        <f>SUM(C187,C212,C286)</f>
        <v>95399</v>
      </c>
      <c r="D287" s="389">
        <f>SUM(D187,D212,D286)</f>
        <v>95637</v>
      </c>
    </row>
    <row r="288" spans="1:4" ht="12.75">
      <c r="A288" s="37"/>
      <c r="B288" s="45"/>
      <c r="C288" s="21"/>
      <c r="D288" s="21"/>
    </row>
    <row r="289" spans="2:4" ht="12.75">
      <c r="B289" s="14"/>
      <c r="C289" s="4"/>
      <c r="D289" s="4"/>
    </row>
    <row r="290" spans="2:4" ht="12.75">
      <c r="B290" s="14"/>
      <c r="C290" s="4"/>
      <c r="D290" s="4"/>
    </row>
    <row r="291" spans="2:4" ht="12.75">
      <c r="B291" s="14"/>
      <c r="C291" s="4"/>
      <c r="D291" s="4"/>
    </row>
    <row r="292" spans="2:4" ht="12.75">
      <c r="B292" s="14"/>
      <c r="C292" s="4"/>
      <c r="D292" s="4"/>
    </row>
    <row r="293" spans="3:4" ht="12.75">
      <c r="C293" s="5"/>
      <c r="D293" s="5"/>
    </row>
    <row r="294" spans="3:4" ht="12.75">
      <c r="C294" s="5"/>
      <c r="D294" s="5"/>
    </row>
    <row r="295" spans="3:4" ht="12.75">
      <c r="C295" s="5"/>
      <c r="D295" s="5"/>
    </row>
  </sheetData>
  <sheetProtection sheet="1" objects="1" scenarios="1"/>
  <mergeCells count="8">
    <mergeCell ref="A21:A22"/>
    <mergeCell ref="B21:B22"/>
    <mergeCell ref="C21:C22"/>
    <mergeCell ref="D21:D22"/>
    <mergeCell ref="A166:A167"/>
    <mergeCell ref="B166:B167"/>
    <mergeCell ref="C166:C167"/>
    <mergeCell ref="D166:D167"/>
  </mergeCells>
  <printOptions gridLines="1" horizontalCentered="1"/>
  <pageMargins left="0.31496062992125984" right="0" top="0.7480314960629921" bottom="0" header="0" footer="0"/>
  <pageSetup horizontalDpi="300" verticalDpi="300" orientation="portrait" paperSize="9" scale="75" r:id="rId3"/>
  <rowBreaks count="4" manualBreakCount="4">
    <brk id="58" max="255" man="1"/>
    <brk id="119" max="65535" man="1"/>
    <brk id="165" max="255" man="1"/>
    <brk id="2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62"/>
  <sheetViews>
    <sheetView zoomScale="75" zoomScaleNormal="75" workbookViewId="0" topLeftCell="A1">
      <selection activeCell="E64" sqref="E64"/>
    </sheetView>
  </sheetViews>
  <sheetFormatPr defaultColWidth="9.00390625" defaultRowHeight="11.25" customHeight="1"/>
  <cols>
    <col min="1" max="1" width="62.75390625" style="6" customWidth="1"/>
    <col min="2" max="2" width="10.125" style="7" customWidth="1"/>
    <col min="3" max="3" width="17.875" style="8" customWidth="1"/>
    <col min="4" max="4" width="18.75390625" style="8" customWidth="1"/>
    <col min="5" max="16384" width="9.125" style="12" customWidth="1"/>
  </cols>
  <sheetData>
    <row r="1" spans="1:45" ht="11.25" customHeight="1">
      <c r="A1" s="32"/>
      <c r="B1" s="25"/>
      <c r="C1" s="20"/>
      <c r="D1" s="2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ht="11.25" customHeight="1">
      <c r="A2" s="76" t="s">
        <v>482</v>
      </c>
      <c r="B2" s="29"/>
      <c r="C2" s="21"/>
      <c r="D2" s="2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11.25" customHeight="1">
      <c r="A3" s="75" t="s">
        <v>483</v>
      </c>
      <c r="B3" s="33"/>
      <c r="C3" s="34"/>
      <c r="D3" s="35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11.25" customHeight="1">
      <c r="A4" s="27"/>
      <c r="B4" s="33"/>
      <c r="C4" s="34"/>
      <c r="D4" s="3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11.25" customHeight="1">
      <c r="A5" s="27"/>
      <c r="B5" s="33"/>
      <c r="C5" s="34"/>
      <c r="D5" s="3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1.25" customHeight="1">
      <c r="A6" s="27"/>
      <c r="B6" s="27"/>
      <c r="C6" s="22"/>
      <c r="D6" s="23" t="s">
        <v>640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11.25" customHeight="1">
      <c r="A7" s="59" t="s">
        <v>544</v>
      </c>
      <c r="B7" s="67"/>
      <c r="C7" s="68"/>
      <c r="D7" s="51" t="s">
        <v>484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ht="11.25" customHeight="1">
      <c r="A8" s="69"/>
      <c r="B8" s="59" t="s">
        <v>642</v>
      </c>
      <c r="C8" s="70"/>
      <c r="D8" s="54" t="s">
        <v>643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11.25" customHeight="1">
      <c r="A9" s="52" t="str">
        <f>'форма-1'!A12</f>
        <v>Организация ОАО"Псх им А.А.Гречко"..…</v>
      </c>
      <c r="B9" s="71" t="s">
        <v>644</v>
      </c>
      <c r="C9" s="72" t="s">
        <v>645</v>
      </c>
      <c r="D9" s="78">
        <v>3675767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ht="11.25" customHeight="1">
      <c r="A10" s="69" t="s">
        <v>485</v>
      </c>
      <c r="B10" s="71"/>
      <c r="C10" s="72" t="s">
        <v>647</v>
      </c>
      <c r="D10" s="51">
        <v>6117010611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11.25" customHeight="1">
      <c r="A11" s="69" t="s">
        <v>486</v>
      </c>
      <c r="B11" s="71" t="s">
        <v>644</v>
      </c>
      <c r="C11" s="72" t="s">
        <v>648</v>
      </c>
      <c r="D11" s="5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ht="11.25" customHeight="1">
      <c r="A12" s="73" t="s">
        <v>487</v>
      </c>
      <c r="B12" s="71" t="s">
        <v>644</v>
      </c>
      <c r="C12" s="72" t="s">
        <v>653</v>
      </c>
      <c r="D12" s="5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11.25" customHeight="1">
      <c r="A13" s="69" t="s">
        <v>649</v>
      </c>
      <c r="B13" s="71" t="s">
        <v>644</v>
      </c>
      <c r="C13" s="72" t="s">
        <v>654</v>
      </c>
      <c r="D13" s="78" t="s">
        <v>297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11.25" customHeight="1">
      <c r="A14" s="37" t="s">
        <v>488</v>
      </c>
      <c r="B14" s="69"/>
      <c r="C14" s="68"/>
      <c r="D14" s="58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ht="11.25" customHeight="1">
      <c r="A15" s="38"/>
      <c r="B15" s="39"/>
      <c r="C15" s="40"/>
      <c r="D15" s="34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ht="11.25" customHeight="1">
      <c r="A16" s="41"/>
      <c r="B16" s="39"/>
      <c r="C16" s="40"/>
      <c r="D16" s="34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ht="11.25" customHeight="1">
      <c r="A17" s="41"/>
      <c r="B17" s="39"/>
      <c r="C17" s="40"/>
      <c r="D17" s="34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ht="11.25" customHeight="1">
      <c r="A18" s="32"/>
      <c r="B18" s="33"/>
      <c r="C18" s="94" t="s">
        <v>489</v>
      </c>
      <c r="D18" s="94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ht="11.25" customHeight="1">
      <c r="A19" s="95"/>
      <c r="B19" s="98" t="s">
        <v>657</v>
      </c>
      <c r="C19" s="101" t="s">
        <v>490</v>
      </c>
      <c r="D19" s="110" t="s">
        <v>491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ht="11.25" customHeight="1">
      <c r="A20" s="96" t="s">
        <v>691</v>
      </c>
      <c r="B20" s="92" t="s">
        <v>659</v>
      </c>
      <c r="C20" s="102" t="s">
        <v>492</v>
      </c>
      <c r="D20" s="111" t="s">
        <v>493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1.25" customHeight="1">
      <c r="A21" s="97"/>
      <c r="B21" s="93"/>
      <c r="C21" s="103"/>
      <c r="D21" s="112" t="s">
        <v>494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16" customFormat="1" ht="11.25" customHeight="1">
      <c r="A22" s="97">
        <v>1</v>
      </c>
      <c r="B22" s="93">
        <v>2</v>
      </c>
      <c r="C22" s="103">
        <v>3</v>
      </c>
      <c r="D22" s="112">
        <v>4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16" customFormat="1" ht="11.25" customHeight="1">
      <c r="A23" s="83" t="s">
        <v>495</v>
      </c>
      <c r="B23" s="99"/>
      <c r="C23" s="188"/>
      <c r="D23" s="189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47.25" customHeight="1">
      <c r="A24" s="339" t="s">
        <v>107</v>
      </c>
      <c r="B24" s="328" t="s">
        <v>545</v>
      </c>
      <c r="C24" s="402">
        <f>SUM(C25:C35)</f>
        <v>8853</v>
      </c>
      <c r="D24" s="402">
        <f>SUM(D25:D35)</f>
        <v>13426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ht="12.75">
      <c r="A25" s="329" t="s">
        <v>552</v>
      </c>
      <c r="B25" s="105" t="s">
        <v>553</v>
      </c>
      <c r="C25" s="403"/>
      <c r="D25" s="403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11.25" customHeight="1">
      <c r="A26" s="329" t="s">
        <v>554</v>
      </c>
      <c r="B26" s="105" t="s">
        <v>555</v>
      </c>
      <c r="C26" s="403"/>
      <c r="D26" s="403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11.25" customHeight="1">
      <c r="A27" s="329" t="s">
        <v>556</v>
      </c>
      <c r="B27" s="105" t="s">
        <v>557</v>
      </c>
      <c r="C27" s="403"/>
      <c r="D27" s="403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11.25" customHeight="1">
      <c r="A28" s="329" t="s">
        <v>697</v>
      </c>
      <c r="B28" s="105" t="s">
        <v>698</v>
      </c>
      <c r="C28" s="403"/>
      <c r="D28" s="403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1.25" customHeight="1">
      <c r="A29" s="329" t="s">
        <v>178</v>
      </c>
      <c r="B29" s="105" t="s">
        <v>179</v>
      </c>
      <c r="C29" s="403"/>
      <c r="D29" s="403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1.25" customHeight="1">
      <c r="A30" s="330" t="s">
        <v>88</v>
      </c>
      <c r="B30" s="325" t="s">
        <v>287</v>
      </c>
      <c r="C30" s="403"/>
      <c r="D30" s="403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ht="11.25" customHeight="1">
      <c r="A31" s="329" t="s">
        <v>699</v>
      </c>
      <c r="B31" s="105" t="s">
        <v>700</v>
      </c>
      <c r="C31" s="403"/>
      <c r="D31" s="403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1.25" customHeight="1">
      <c r="A32" s="329" t="s">
        <v>701</v>
      </c>
      <c r="B32" s="105" t="s">
        <v>702</v>
      </c>
      <c r="C32" s="403">
        <v>8853</v>
      </c>
      <c r="D32" s="403">
        <v>13426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25.5" customHeight="1">
      <c r="A33" s="331" t="s">
        <v>89</v>
      </c>
      <c r="B33" s="325" t="s">
        <v>90</v>
      </c>
      <c r="C33" s="403"/>
      <c r="D33" s="40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ht="16.5" customHeight="1">
      <c r="A34" s="330" t="s">
        <v>91</v>
      </c>
      <c r="B34" s="325" t="s">
        <v>93</v>
      </c>
      <c r="C34" s="403"/>
      <c r="D34" s="403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ht="14.25" customHeight="1">
      <c r="A35" s="366" t="s">
        <v>92</v>
      </c>
      <c r="B35" s="325" t="s">
        <v>94</v>
      </c>
      <c r="C35" s="403"/>
      <c r="D35" s="403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ht="25.5">
      <c r="A36" s="365" t="s">
        <v>480</v>
      </c>
      <c r="B36" s="328" t="s">
        <v>703</v>
      </c>
      <c r="C36" s="404">
        <f>SUM(C37:C47)</f>
        <v>-12337</v>
      </c>
      <c r="D36" s="404">
        <f>SUM(D37:D47)</f>
        <v>-11263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ht="11.25" customHeight="1">
      <c r="A37" s="330" t="s">
        <v>95</v>
      </c>
      <c r="B37" s="105" t="s">
        <v>704</v>
      </c>
      <c r="C37" s="396"/>
      <c r="D37" s="396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ht="11.25" customHeight="1">
      <c r="A38" s="330" t="s">
        <v>96</v>
      </c>
      <c r="B38" s="105" t="s">
        <v>705</v>
      </c>
      <c r="C38" s="396"/>
      <c r="D38" s="396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11.25" customHeight="1">
      <c r="A39" s="330" t="s">
        <v>97</v>
      </c>
      <c r="B39" s="105" t="s">
        <v>706</v>
      </c>
      <c r="C39" s="396"/>
      <c r="D39" s="396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11.25" customHeight="1">
      <c r="A40" s="330" t="s">
        <v>98</v>
      </c>
      <c r="B40" s="105" t="s">
        <v>707</v>
      </c>
      <c r="C40" s="396"/>
      <c r="D40" s="396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ht="11.25" customHeight="1">
      <c r="A41" s="330" t="s">
        <v>99</v>
      </c>
      <c r="B41" s="105" t="s">
        <v>180</v>
      </c>
      <c r="C41" s="396"/>
      <c r="D41" s="396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ht="11.25" customHeight="1">
      <c r="A42" s="330" t="s">
        <v>100</v>
      </c>
      <c r="B42" s="325" t="s">
        <v>101</v>
      </c>
      <c r="C42" s="396"/>
      <c r="D42" s="396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ht="11.25" customHeight="1">
      <c r="A43" s="329" t="s">
        <v>708</v>
      </c>
      <c r="B43" s="105" t="s">
        <v>709</v>
      </c>
      <c r="C43" s="396"/>
      <c r="D43" s="396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ht="11.25" customHeight="1">
      <c r="A44" s="329" t="s">
        <v>710</v>
      </c>
      <c r="B44" s="105" t="s">
        <v>711</v>
      </c>
      <c r="C44" s="396">
        <v>-12337</v>
      </c>
      <c r="D44" s="396">
        <v>-11263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ht="11.25" customHeight="1">
      <c r="A45" s="331" t="s">
        <v>102</v>
      </c>
      <c r="B45" s="325" t="s">
        <v>104</v>
      </c>
      <c r="C45" s="396"/>
      <c r="D45" s="396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ht="11.25" customHeight="1">
      <c r="A46" s="331" t="s">
        <v>103</v>
      </c>
      <c r="B46" s="325" t="s">
        <v>105</v>
      </c>
      <c r="C46" s="396"/>
      <c r="D46" s="39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ht="11.25" customHeight="1">
      <c r="A47" s="366" t="s">
        <v>92</v>
      </c>
      <c r="B47" s="325" t="s">
        <v>106</v>
      </c>
      <c r="C47" s="396"/>
      <c r="D47" s="396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ht="11.25" customHeight="1">
      <c r="A48" s="343" t="s">
        <v>189</v>
      </c>
      <c r="B48" s="328" t="s">
        <v>712</v>
      </c>
      <c r="C48" s="405">
        <f>SUM(C24+C36)</f>
        <v>-3484</v>
      </c>
      <c r="D48" s="405">
        <f>SUM(D24+D36)</f>
        <v>2163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ht="11.25" customHeight="1">
      <c r="A49" s="326" t="s">
        <v>713</v>
      </c>
      <c r="B49" s="105" t="s">
        <v>714</v>
      </c>
      <c r="C49" s="396">
        <v>0</v>
      </c>
      <c r="D49" s="396">
        <v>0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ht="11.25" customHeight="1">
      <c r="A50" s="326" t="s">
        <v>715</v>
      </c>
      <c r="B50" s="105" t="s">
        <v>716</v>
      </c>
      <c r="C50" s="396">
        <v>0</v>
      </c>
      <c r="D50" s="396">
        <v>0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ht="11.25" customHeight="1">
      <c r="A51" s="343" t="s">
        <v>190</v>
      </c>
      <c r="B51" s="328" t="s">
        <v>717</v>
      </c>
      <c r="C51" s="386">
        <f>SUM(C48+C49+C50)</f>
        <v>-3484</v>
      </c>
      <c r="D51" s="386">
        <f>SUM(D48+D49+D50)</f>
        <v>2163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ht="11.25" customHeight="1">
      <c r="A52" s="326"/>
      <c r="B52" s="105"/>
      <c r="C52" s="384"/>
      <c r="D52" s="383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ht="11.25" customHeight="1">
      <c r="A53" s="364" t="s">
        <v>108</v>
      </c>
      <c r="B53" s="340"/>
      <c r="C53" s="385"/>
      <c r="D53" s="385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ht="11.25" customHeight="1">
      <c r="A54" s="341" t="s">
        <v>109</v>
      </c>
      <c r="B54" s="340" t="s">
        <v>718</v>
      </c>
      <c r="C54" s="396"/>
      <c r="D54" s="396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ht="11.25" customHeight="1">
      <c r="A55" s="341" t="s">
        <v>5</v>
      </c>
      <c r="B55" s="340" t="s">
        <v>719</v>
      </c>
      <c r="C55" s="396">
        <v>-219</v>
      </c>
      <c r="D55" s="396">
        <v>-215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ht="11.25" customHeight="1">
      <c r="A56" s="341" t="s">
        <v>110</v>
      </c>
      <c r="B56" s="340" t="s">
        <v>720</v>
      </c>
      <c r="C56" s="383"/>
      <c r="D56" s="383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ht="11.25" customHeight="1">
      <c r="A57" s="342" t="s">
        <v>240</v>
      </c>
      <c r="B57" s="345" t="s">
        <v>593</v>
      </c>
      <c r="C57" s="383">
        <f>C129</f>
        <v>2829</v>
      </c>
      <c r="D57" s="383">
        <f>D129</f>
        <v>408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ht="11.25" customHeight="1">
      <c r="A58" s="342" t="s">
        <v>231</v>
      </c>
      <c r="B58" s="345" t="s">
        <v>594</v>
      </c>
      <c r="C58" s="383">
        <f>C152</f>
        <v>-5024</v>
      </c>
      <c r="D58" s="383">
        <f>D152</f>
        <v>-673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ht="11.25" customHeight="1">
      <c r="A59" s="326"/>
      <c r="B59" s="105"/>
      <c r="C59" s="383"/>
      <c r="D59" s="383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ht="14.25" customHeight="1">
      <c r="A60" s="343" t="s">
        <v>111</v>
      </c>
      <c r="B60" s="328">
        <v>140</v>
      </c>
      <c r="C60" s="382">
        <f>C51+C54+C55+C56+C57+C58</f>
        <v>-5898</v>
      </c>
      <c r="D60" s="382">
        <f>D51+D54+D55+D56+D57+D58</f>
        <v>1683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ht="15" customHeight="1">
      <c r="A61" s="334" t="s">
        <v>723</v>
      </c>
      <c r="B61" s="333" t="s">
        <v>668</v>
      </c>
      <c r="C61" s="383">
        <f>C206</f>
        <v>0</v>
      </c>
      <c r="D61" s="383">
        <f>D206</f>
        <v>0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ht="14.25" customHeight="1">
      <c r="A62" s="334" t="s">
        <v>451</v>
      </c>
      <c r="B62" s="333" t="s">
        <v>669</v>
      </c>
      <c r="C62" s="383">
        <f>C207</f>
        <v>0</v>
      </c>
      <c r="D62" s="383">
        <f>D207</f>
        <v>0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ht="11.25" customHeight="1">
      <c r="A63" s="334" t="s">
        <v>452</v>
      </c>
      <c r="B63" s="333" t="s">
        <v>670</v>
      </c>
      <c r="C63" s="385"/>
      <c r="D63" s="385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ht="11.25" customHeight="1">
      <c r="A64" s="334" t="s">
        <v>453</v>
      </c>
      <c r="B64" s="333" t="s">
        <v>695</v>
      </c>
      <c r="C64" s="396"/>
      <c r="D64" s="396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ht="11.25" customHeight="1">
      <c r="A65" s="334" t="s">
        <v>607</v>
      </c>
      <c r="B65" s="333" t="s">
        <v>694</v>
      </c>
      <c r="C65" s="383">
        <f>C61+C62+C63+C64</f>
        <v>0</v>
      </c>
      <c r="D65" s="383">
        <f>D61+D62+D63+D64</f>
        <v>0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 ht="11.25" customHeight="1">
      <c r="A66" s="334" t="s">
        <v>722</v>
      </c>
      <c r="B66" s="333" t="s">
        <v>693</v>
      </c>
      <c r="C66" s="383">
        <f>C210+C216+C222+C228+C234+C240+C246+C247</f>
        <v>-106</v>
      </c>
      <c r="D66" s="383">
        <f>D210+D216+D222+D228+D234+D240+D246+D247</f>
        <v>-11</v>
      </c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 ht="23.25" customHeight="1">
      <c r="A67" s="335" t="s">
        <v>112</v>
      </c>
      <c r="B67" s="328" t="s">
        <v>596</v>
      </c>
      <c r="C67" s="383">
        <f>C61+C62+C66</f>
        <v>-106</v>
      </c>
      <c r="D67" s="383">
        <f>D61+D62+D66</f>
        <v>-11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 s="42" customFormat="1" ht="11.25" customHeight="1">
      <c r="A68" s="344" t="s">
        <v>188</v>
      </c>
      <c r="B68" s="328">
        <v>160</v>
      </c>
      <c r="C68" s="382">
        <f>C60+C67</f>
        <v>-6004</v>
      </c>
      <c r="D68" s="382">
        <f>D60+D67</f>
        <v>1672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 s="16" customFormat="1" ht="11.25" customHeight="1">
      <c r="A69" s="327"/>
      <c r="B69" s="105"/>
      <c r="C69" s="406"/>
      <c r="D69" s="407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ht="12.75" customHeight="1">
      <c r="A70" s="336" t="s">
        <v>113</v>
      </c>
      <c r="B70" s="105"/>
      <c r="C70" s="407"/>
      <c r="D70" s="407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ht="12.75" customHeight="1">
      <c r="A71" s="336" t="s">
        <v>114</v>
      </c>
      <c r="B71" s="328" t="s">
        <v>595</v>
      </c>
      <c r="C71" s="407"/>
      <c r="D71" s="407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 s="16" customFormat="1" ht="12.75" customHeight="1">
      <c r="A72" s="302" t="s">
        <v>115</v>
      </c>
      <c r="B72" s="181" t="s">
        <v>597</v>
      </c>
      <c r="C72" s="408"/>
      <c r="D72" s="408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s="16" customFormat="1" ht="25.5" customHeight="1">
      <c r="A73" s="337" t="s">
        <v>608</v>
      </c>
      <c r="B73" s="181" t="s">
        <v>116</v>
      </c>
      <c r="C73" s="409">
        <f>C68</f>
        <v>-6004</v>
      </c>
      <c r="D73" s="409">
        <f>D68</f>
        <v>1672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" ht="11.25" customHeight="1">
      <c r="A74" s="346"/>
      <c r="C74" s="410"/>
      <c r="D74" s="411"/>
    </row>
    <row r="75" spans="1:45" ht="11.25" customHeight="1">
      <c r="A75"/>
      <c r="B75" s="63"/>
      <c r="C75" s="274"/>
      <c r="D75" s="280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1:45" ht="11.25" customHeight="1">
      <c r="A76" s="77" t="s">
        <v>599</v>
      </c>
      <c r="B76" s="63"/>
      <c r="C76" s="274"/>
      <c r="D76" s="280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" ht="11.25" customHeight="1">
      <c r="A77" s="30"/>
      <c r="B77" s="63"/>
      <c r="C77" s="274"/>
      <c r="D77" s="281" t="s">
        <v>9</v>
      </c>
    </row>
    <row r="78" spans="1:4" ht="11.25" customHeight="1">
      <c r="A78" s="85" t="s">
        <v>691</v>
      </c>
      <c r="B78" s="104" t="s">
        <v>690</v>
      </c>
      <c r="C78" s="107" t="s">
        <v>600</v>
      </c>
      <c r="D78" s="282" t="s">
        <v>601</v>
      </c>
    </row>
    <row r="79" spans="1:4" ht="11.25" customHeight="1">
      <c r="A79" s="81"/>
      <c r="B79" s="100" t="s">
        <v>692</v>
      </c>
      <c r="C79" s="108" t="s">
        <v>492</v>
      </c>
      <c r="D79" s="283" t="s">
        <v>602</v>
      </c>
    </row>
    <row r="80" spans="1:4" ht="11.25" customHeight="1">
      <c r="A80" s="84">
        <v>1</v>
      </c>
      <c r="B80" s="100" t="s">
        <v>603</v>
      </c>
      <c r="C80" s="108">
        <v>3</v>
      </c>
      <c r="D80" s="283">
        <v>4</v>
      </c>
    </row>
    <row r="81" spans="1:4" ht="15.75" customHeight="1">
      <c r="A81" s="326" t="s">
        <v>604</v>
      </c>
      <c r="B81" s="105"/>
      <c r="C81" s="412"/>
      <c r="D81" s="412"/>
    </row>
    <row r="82" spans="1:4" ht="11.25" customHeight="1">
      <c r="A82" s="326"/>
      <c r="B82" s="181"/>
      <c r="C82" s="413"/>
      <c r="D82" s="413"/>
    </row>
    <row r="83" spans="1:4" ht="11.25" customHeight="1">
      <c r="A83" s="341" t="s">
        <v>117</v>
      </c>
      <c r="B83" s="325" t="s">
        <v>225</v>
      </c>
      <c r="C83" s="414"/>
      <c r="D83" s="414"/>
    </row>
    <row r="84" spans="1:4" ht="11.25" customHeight="1">
      <c r="A84" s="341" t="s">
        <v>7</v>
      </c>
      <c r="B84" s="325" t="s">
        <v>605</v>
      </c>
      <c r="C84" s="401"/>
      <c r="D84" s="401"/>
    </row>
    <row r="85" spans="1:4" ht="11.25" customHeight="1">
      <c r="A85" s="341" t="s">
        <v>8</v>
      </c>
      <c r="B85" s="325" t="s">
        <v>606</v>
      </c>
      <c r="C85" s="415"/>
      <c r="D85" s="416"/>
    </row>
    <row r="86" spans="1:4" ht="11.25" customHeight="1">
      <c r="A86" s="326"/>
      <c r="B86" s="105"/>
      <c r="C86" s="415"/>
      <c r="D86" s="416"/>
    </row>
    <row r="87" spans="1:4" ht="11.25" customHeight="1">
      <c r="A87" s="31"/>
      <c r="B87" s="10"/>
      <c r="C87" s="34"/>
      <c r="D87" s="288"/>
    </row>
    <row r="88" spans="1:4" ht="11.25" customHeight="1">
      <c r="A88" s="10"/>
      <c r="B88" s="10"/>
      <c r="C88" s="417"/>
      <c r="D88" s="288"/>
    </row>
    <row r="89" spans="1:4" ht="11.25" customHeight="1">
      <c r="A89" s="26" t="s">
        <v>724</v>
      </c>
      <c r="B89" s="64"/>
      <c r="C89" s="34"/>
      <c r="D89" s="288"/>
    </row>
    <row r="90" spans="1:4" ht="11.25" customHeight="1">
      <c r="A90" s="31"/>
      <c r="B90" s="64"/>
      <c r="C90" s="34"/>
      <c r="D90" s="288"/>
    </row>
    <row r="91" spans="1:4" ht="11.25" customHeight="1">
      <c r="A91" s="31"/>
      <c r="B91" s="104"/>
      <c r="C91" s="275"/>
      <c r="D91" s="284"/>
    </row>
    <row r="92" spans="1:4" ht="11.25" customHeight="1">
      <c r="A92" s="85" t="s">
        <v>691</v>
      </c>
      <c r="B92" s="104" t="s">
        <v>690</v>
      </c>
      <c r="C92" s="275" t="s">
        <v>600</v>
      </c>
      <c r="D92" s="284" t="s">
        <v>601</v>
      </c>
    </row>
    <row r="93" spans="1:4" ht="11.25" customHeight="1">
      <c r="A93" s="81"/>
      <c r="B93" s="100" t="s">
        <v>692</v>
      </c>
      <c r="C93" s="276" t="s">
        <v>492</v>
      </c>
      <c r="D93" s="279" t="s">
        <v>602</v>
      </c>
    </row>
    <row r="94" spans="1:4" ht="11.25" customHeight="1">
      <c r="A94" s="89">
        <v>1</v>
      </c>
      <c r="B94" s="105" t="s">
        <v>603</v>
      </c>
      <c r="C94" s="277">
        <v>3</v>
      </c>
      <c r="D94" s="285">
        <v>4</v>
      </c>
    </row>
    <row r="95" spans="1:4" ht="11.25" customHeight="1">
      <c r="A95" s="338" t="s">
        <v>725</v>
      </c>
      <c r="B95" s="181"/>
      <c r="C95" s="362"/>
      <c r="D95" s="362"/>
    </row>
    <row r="96" spans="1:4" ht="11.25" customHeight="1">
      <c r="A96" s="338" t="s">
        <v>726</v>
      </c>
      <c r="B96" s="105" t="s">
        <v>727</v>
      </c>
      <c r="C96" s="383">
        <f>C142</f>
        <v>0</v>
      </c>
      <c r="D96" s="383">
        <f>D142</f>
        <v>0</v>
      </c>
    </row>
    <row r="97" spans="1:4" ht="11.25" customHeight="1">
      <c r="A97" s="338" t="s">
        <v>728</v>
      </c>
      <c r="B97" s="105" t="s">
        <v>729</v>
      </c>
      <c r="C97" s="416">
        <f>C187</f>
        <v>0</v>
      </c>
      <c r="D97" s="416">
        <f>D187</f>
        <v>0</v>
      </c>
    </row>
    <row r="98" spans="1:4" ht="11.25" customHeight="1">
      <c r="A98" s="326" t="s">
        <v>730</v>
      </c>
      <c r="B98" s="105" t="s">
        <v>731</v>
      </c>
      <c r="C98" s="416">
        <f>C138+C139+C140+C141</f>
        <v>0</v>
      </c>
      <c r="D98" s="416">
        <f>D138+D139+D140+D141</f>
        <v>0</v>
      </c>
    </row>
    <row r="99" spans="1:4" ht="13.5" customHeight="1">
      <c r="A99" s="338" t="s">
        <v>728</v>
      </c>
      <c r="B99" s="105" t="s">
        <v>732</v>
      </c>
      <c r="C99" s="416">
        <f>C183+C184+C185+C186</f>
        <v>0</v>
      </c>
      <c r="D99" s="416">
        <f>D183+D184+D185+D186</f>
        <v>0</v>
      </c>
    </row>
    <row r="100" spans="1:4" ht="13.5" customHeight="1">
      <c r="A100" s="338" t="s">
        <v>733</v>
      </c>
      <c r="B100" s="105"/>
      <c r="C100" s="416"/>
      <c r="D100" s="416"/>
    </row>
    <row r="101" spans="1:4" ht="11.25" customHeight="1">
      <c r="A101" s="338" t="s">
        <v>734</v>
      </c>
      <c r="B101" s="105" t="s">
        <v>735</v>
      </c>
      <c r="C101" s="401"/>
      <c r="D101" s="401"/>
    </row>
    <row r="102" spans="1:4" ht="15" customHeight="1">
      <c r="A102" s="338" t="s">
        <v>736</v>
      </c>
      <c r="B102" s="105" t="s">
        <v>737</v>
      </c>
      <c r="C102" s="401"/>
      <c r="D102" s="401"/>
    </row>
    <row r="103" spans="1:4" ht="11.25" customHeight="1">
      <c r="A103" s="338" t="s">
        <v>738</v>
      </c>
      <c r="B103" s="105" t="s">
        <v>739</v>
      </c>
      <c r="C103" s="416">
        <f>C144</f>
        <v>0</v>
      </c>
      <c r="D103" s="416">
        <f>D144</f>
        <v>0</v>
      </c>
    </row>
    <row r="104" spans="1:4" ht="11.25" customHeight="1">
      <c r="A104" s="338" t="s">
        <v>740</v>
      </c>
      <c r="B104" s="105" t="s">
        <v>741</v>
      </c>
      <c r="C104" s="416">
        <f>C190</f>
        <v>0</v>
      </c>
      <c r="D104" s="416">
        <f>D190</f>
        <v>0</v>
      </c>
    </row>
    <row r="105" spans="1:4" ht="11.25" customHeight="1">
      <c r="A105" s="338"/>
      <c r="B105" s="105"/>
      <c r="C105" s="416"/>
      <c r="D105" s="416"/>
    </row>
    <row r="106" spans="1:4" ht="12.75" customHeight="1">
      <c r="A106" s="338" t="s">
        <v>118</v>
      </c>
      <c r="B106" s="105" t="s">
        <v>742</v>
      </c>
      <c r="C106" s="416">
        <f>C175+C176+C177+C178+C179</f>
        <v>0</v>
      </c>
      <c r="D106" s="416">
        <f>D175+D176+D177+D178+D179</f>
        <v>0</v>
      </c>
    </row>
    <row r="107" spans="1:4" ht="11.25" customHeight="1">
      <c r="A107" s="338"/>
      <c r="B107" s="105"/>
      <c r="C107" s="416"/>
      <c r="D107" s="416"/>
    </row>
    <row r="108" spans="1:4" ht="11.25" customHeight="1">
      <c r="A108" s="363" t="s">
        <v>743</v>
      </c>
      <c r="B108" s="105"/>
      <c r="C108" s="416"/>
      <c r="D108" s="416"/>
    </row>
    <row r="109" spans="1:4" ht="11.25" customHeight="1">
      <c r="A109" s="363" t="s">
        <v>0</v>
      </c>
      <c r="B109" s="105" t="s">
        <v>1</v>
      </c>
      <c r="C109" s="383">
        <f>C143</f>
        <v>46</v>
      </c>
      <c r="D109" s="383">
        <f>D143</f>
        <v>0</v>
      </c>
    </row>
    <row r="110" spans="1:4" ht="11.25" customHeight="1">
      <c r="A110" s="338" t="s">
        <v>2</v>
      </c>
      <c r="B110" s="105" t="s">
        <v>3</v>
      </c>
      <c r="C110" s="383">
        <f>C189</f>
        <v>0</v>
      </c>
      <c r="D110" s="383">
        <f>D189</f>
        <v>0</v>
      </c>
    </row>
    <row r="111" spans="1:4" ht="11.25" customHeight="1">
      <c r="A111" s="10"/>
      <c r="B111" s="65"/>
      <c r="C111" s="34"/>
      <c r="D111" s="288"/>
    </row>
    <row r="112" spans="1:4" ht="11.25" customHeight="1">
      <c r="A112" s="61"/>
      <c r="B112" s="65"/>
      <c r="C112" s="34"/>
      <c r="D112" s="288"/>
    </row>
    <row r="113" spans="1:4" ht="17.25" customHeight="1">
      <c r="A113" s="184" t="s">
        <v>610</v>
      </c>
      <c r="B113" s="185"/>
      <c r="C113" s="418"/>
      <c r="D113" s="288"/>
    </row>
    <row r="114" spans="1:4" ht="10.5" customHeight="1">
      <c r="A114" s="184"/>
      <c r="B114" s="64"/>
      <c r="C114" s="34"/>
      <c r="D114" s="288"/>
    </row>
    <row r="115" spans="1:4" ht="11.25" customHeight="1">
      <c r="A115" s="31"/>
      <c r="B115" s="64"/>
      <c r="C115" s="34"/>
      <c r="D115" s="288"/>
    </row>
    <row r="116" spans="1:4" ht="14.25" customHeight="1">
      <c r="A116" s="31"/>
      <c r="B116" s="64"/>
      <c r="C116" s="34"/>
      <c r="D116" s="288"/>
    </row>
    <row r="117" spans="1:4" ht="11.25" customHeight="1">
      <c r="A117" s="31"/>
      <c r="B117" s="45" t="str">
        <f>A7</f>
        <v> на 31 июня 2007 г.</v>
      </c>
      <c r="C117" s="278"/>
      <c r="D117" s="286"/>
    </row>
    <row r="118" spans="1:4" ht="11.25" customHeight="1">
      <c r="A118" s="75" t="s">
        <v>4</v>
      </c>
      <c r="B118" s="62"/>
      <c r="C118" s="22"/>
      <c r="D118" s="287"/>
    </row>
    <row r="119" spans="1:4" ht="11.25" customHeight="1">
      <c r="A119" s="62" t="s">
        <v>639</v>
      </c>
      <c r="B119" s="65"/>
      <c r="C119" s="278"/>
      <c r="D119" s="288"/>
    </row>
    <row r="120" spans="1:4" ht="11.25" customHeight="1">
      <c r="A120" s="61"/>
      <c r="B120" s="65"/>
      <c r="C120" s="278" t="s">
        <v>489</v>
      </c>
      <c r="D120" s="288"/>
    </row>
    <row r="121" spans="1:4" ht="11.25" customHeight="1">
      <c r="A121" s="90"/>
      <c r="B121" s="104" t="s">
        <v>657</v>
      </c>
      <c r="C121" s="101" t="s">
        <v>490</v>
      </c>
      <c r="D121" s="289" t="s">
        <v>491</v>
      </c>
    </row>
    <row r="122" spans="1:4" ht="11.25" customHeight="1">
      <c r="A122" s="80" t="s">
        <v>691</v>
      </c>
      <c r="B122" s="91" t="s">
        <v>659</v>
      </c>
      <c r="C122" s="102" t="s">
        <v>492</v>
      </c>
      <c r="D122" s="290" t="s">
        <v>493</v>
      </c>
    </row>
    <row r="123" spans="1:4" s="16" customFormat="1" ht="11.25" customHeight="1">
      <c r="A123" s="84"/>
      <c r="B123" s="100"/>
      <c r="C123" s="103"/>
      <c r="D123" s="291" t="s">
        <v>494</v>
      </c>
    </row>
    <row r="124" spans="1:4" s="16" customFormat="1" ht="11.25" customHeight="1">
      <c r="A124" s="84">
        <v>1</v>
      </c>
      <c r="B124" s="100">
        <v>2</v>
      </c>
      <c r="C124" s="103">
        <v>3</v>
      </c>
      <c r="D124" s="291">
        <v>4</v>
      </c>
    </row>
    <row r="125" spans="1:4" s="17" customFormat="1" ht="11.25" customHeight="1">
      <c r="A125" s="343" t="s">
        <v>5</v>
      </c>
      <c r="B125" s="328" t="s">
        <v>719</v>
      </c>
      <c r="C125" s="389">
        <f>SUM(C127:C128)</f>
        <v>-219</v>
      </c>
      <c r="D125" s="388">
        <f>SUM(D127:D128)</f>
        <v>-215</v>
      </c>
    </row>
    <row r="126" spans="1:4" s="17" customFormat="1" ht="11.25" customHeight="1">
      <c r="A126" s="347" t="s">
        <v>440</v>
      </c>
      <c r="B126" s="105"/>
      <c r="C126" s="384"/>
      <c r="D126" s="383"/>
    </row>
    <row r="127" spans="1:4" s="17" customFormat="1" ht="11.25" customHeight="1">
      <c r="A127" s="347" t="s">
        <v>6</v>
      </c>
      <c r="B127" s="105" t="s">
        <v>611</v>
      </c>
      <c r="C127" s="396">
        <v>-219</v>
      </c>
      <c r="D127" s="396">
        <v>-215</v>
      </c>
    </row>
    <row r="128" spans="1:4" s="16" customFormat="1" ht="15" customHeight="1">
      <c r="A128" s="347" t="s">
        <v>612</v>
      </c>
      <c r="B128" s="105" t="s">
        <v>613</v>
      </c>
      <c r="C128" s="396"/>
      <c r="D128" s="396"/>
    </row>
    <row r="129" spans="1:4" s="43" customFormat="1" ht="11.25" customHeight="1">
      <c r="A129" s="355" t="s">
        <v>240</v>
      </c>
      <c r="B129" s="354" t="s">
        <v>593</v>
      </c>
      <c r="C129" s="419">
        <f>SUM(C130:C150)</f>
        <v>2829</v>
      </c>
      <c r="D129" s="419">
        <f>SUM(D130:D150)</f>
        <v>408</v>
      </c>
    </row>
    <row r="130" spans="1:4" s="43" customFormat="1" ht="11.25" customHeight="1">
      <c r="A130" s="357" t="s">
        <v>119</v>
      </c>
      <c r="B130" s="325" t="s">
        <v>614</v>
      </c>
      <c r="C130" s="385">
        <v>138</v>
      </c>
      <c r="D130" s="385">
        <v>75</v>
      </c>
    </row>
    <row r="131" spans="1:4" s="43" customFormat="1" ht="11.25" customHeight="1">
      <c r="A131" s="357" t="s">
        <v>120</v>
      </c>
      <c r="B131" s="325" t="s">
        <v>615</v>
      </c>
      <c r="C131" s="385"/>
      <c r="D131" s="385"/>
    </row>
    <row r="132" spans="1:4" s="43" customFormat="1" ht="11.25" customHeight="1">
      <c r="A132" s="357" t="s">
        <v>121</v>
      </c>
      <c r="B132" s="325" t="s">
        <v>616</v>
      </c>
      <c r="C132" s="385">
        <v>42</v>
      </c>
      <c r="D132" s="385">
        <v>246</v>
      </c>
    </row>
    <row r="133" spans="1:4" s="43" customFormat="1" ht="11.25" customHeight="1">
      <c r="A133" s="357" t="s">
        <v>122</v>
      </c>
      <c r="B133" s="325" t="s">
        <v>617</v>
      </c>
      <c r="C133" s="385"/>
      <c r="D133" s="385"/>
    </row>
    <row r="134" spans="1:4" s="43" customFormat="1" ht="11.25" customHeight="1">
      <c r="A134" s="357" t="s">
        <v>123</v>
      </c>
      <c r="B134" s="325" t="s">
        <v>618</v>
      </c>
      <c r="C134" s="385"/>
      <c r="D134" s="385"/>
    </row>
    <row r="135" spans="1:4" s="43" customFormat="1" ht="11.25" customHeight="1">
      <c r="A135" s="357" t="s">
        <v>124</v>
      </c>
      <c r="B135" s="325" t="s">
        <v>619</v>
      </c>
      <c r="C135" s="385"/>
      <c r="D135" s="385"/>
    </row>
    <row r="136" spans="1:4" s="43" customFormat="1" ht="13.5" customHeight="1">
      <c r="A136" s="357" t="s">
        <v>129</v>
      </c>
      <c r="B136" s="325" t="s">
        <v>620</v>
      </c>
      <c r="C136" s="385"/>
      <c r="D136" s="385"/>
    </row>
    <row r="137" spans="1:4" s="43" customFormat="1" ht="12.75" customHeight="1">
      <c r="A137" s="357" t="s">
        <v>130</v>
      </c>
      <c r="B137" s="325" t="s">
        <v>621</v>
      </c>
      <c r="C137" s="420"/>
      <c r="D137" s="385"/>
    </row>
    <row r="138" spans="1:4" s="43" customFormat="1" ht="14.25" customHeight="1">
      <c r="A138" s="357" t="s">
        <v>131</v>
      </c>
      <c r="B138" s="325" t="s">
        <v>559</v>
      </c>
      <c r="C138" s="385"/>
      <c r="D138" s="385"/>
    </row>
    <row r="139" spans="1:4" s="43" customFormat="1" ht="15.75" customHeight="1">
      <c r="A139" s="357" t="s">
        <v>132</v>
      </c>
      <c r="B139" s="325" t="s">
        <v>560</v>
      </c>
      <c r="C139" s="385"/>
      <c r="D139" s="385"/>
    </row>
    <row r="140" spans="1:4" s="16" customFormat="1" ht="14.25" customHeight="1">
      <c r="A140" s="357" t="s">
        <v>352</v>
      </c>
      <c r="B140" s="325" t="s">
        <v>561</v>
      </c>
      <c r="C140" s="389"/>
      <c r="D140" s="388"/>
    </row>
    <row r="141" spans="1:4" s="43" customFormat="1" ht="14.25" customHeight="1">
      <c r="A141" s="357" t="s">
        <v>133</v>
      </c>
      <c r="B141" s="325" t="s">
        <v>562</v>
      </c>
      <c r="C141" s="385"/>
      <c r="D141" s="385"/>
    </row>
    <row r="142" spans="1:4" s="43" customFormat="1" ht="28.5" customHeight="1">
      <c r="A142" s="358" t="s">
        <v>134</v>
      </c>
      <c r="B142" s="325" t="s">
        <v>563</v>
      </c>
      <c r="C142" s="385"/>
      <c r="D142" s="385"/>
    </row>
    <row r="143" spans="1:4" s="43" customFormat="1" ht="11.25" customHeight="1">
      <c r="A143" s="357" t="s">
        <v>564</v>
      </c>
      <c r="B143" s="325" t="s">
        <v>565</v>
      </c>
      <c r="C143" s="385">
        <v>46</v>
      </c>
      <c r="D143" s="385"/>
    </row>
    <row r="144" spans="1:4" s="43" customFormat="1" ht="11.25" customHeight="1">
      <c r="A144" s="357" t="s">
        <v>566</v>
      </c>
      <c r="B144" s="325" t="s">
        <v>567</v>
      </c>
      <c r="C144" s="385"/>
      <c r="D144" s="385"/>
    </row>
    <row r="145" spans="1:4" s="43" customFormat="1" ht="11.25" customHeight="1">
      <c r="A145" s="357" t="s">
        <v>568</v>
      </c>
      <c r="B145" s="325" t="s">
        <v>569</v>
      </c>
      <c r="C145" s="385"/>
      <c r="D145" s="385"/>
    </row>
    <row r="146" spans="1:4" s="43" customFormat="1" ht="11.25" customHeight="1">
      <c r="A146" s="357" t="s">
        <v>570</v>
      </c>
      <c r="B146" s="325" t="s">
        <v>571</v>
      </c>
      <c r="C146" s="385"/>
      <c r="D146" s="385"/>
    </row>
    <row r="147" spans="1:4" s="43" customFormat="1" ht="27" customHeight="1">
      <c r="A147" s="360" t="s">
        <v>135</v>
      </c>
      <c r="B147" s="325" t="s">
        <v>572</v>
      </c>
      <c r="C147" s="385"/>
      <c r="D147" s="385"/>
    </row>
    <row r="148" spans="1:4" s="43" customFormat="1" ht="11.25" customHeight="1">
      <c r="A148" s="357" t="s">
        <v>136</v>
      </c>
      <c r="B148" s="325" t="s">
        <v>382</v>
      </c>
      <c r="C148" s="385"/>
      <c r="D148" s="385"/>
    </row>
    <row r="149" spans="1:4" s="43" customFormat="1" ht="11.25" customHeight="1">
      <c r="A149" s="359" t="s">
        <v>137</v>
      </c>
      <c r="B149" s="325" t="s">
        <v>422</v>
      </c>
      <c r="C149" s="385"/>
      <c r="D149" s="385"/>
    </row>
    <row r="150" spans="1:4" s="43" customFormat="1" ht="11.25" customHeight="1">
      <c r="A150" s="357" t="s">
        <v>138</v>
      </c>
      <c r="B150" s="325" t="s">
        <v>383</v>
      </c>
      <c r="C150" s="385">
        <v>2603</v>
      </c>
      <c r="D150" s="385">
        <v>87</v>
      </c>
    </row>
    <row r="151" spans="1:4" s="43" customFormat="1" ht="11.25" customHeight="1">
      <c r="A151" s="348"/>
      <c r="B151" s="325"/>
      <c r="C151" s="396"/>
      <c r="D151" s="396"/>
    </row>
    <row r="152" spans="1:4" s="43" customFormat="1" ht="11.25" customHeight="1">
      <c r="A152" s="355" t="s">
        <v>231</v>
      </c>
      <c r="B152" s="356" t="s">
        <v>594</v>
      </c>
      <c r="C152" s="421">
        <f>SUM(C154:C203)</f>
        <v>-5024</v>
      </c>
      <c r="D152" s="421">
        <f>SUM(D154:D203)</f>
        <v>-673</v>
      </c>
    </row>
    <row r="153" spans="1:4" s="43" customFormat="1" ht="11.25" customHeight="1">
      <c r="A153" s="348" t="s">
        <v>661</v>
      </c>
      <c r="B153" s="105"/>
      <c r="C153" s="396"/>
      <c r="D153" s="396"/>
    </row>
    <row r="154" spans="1:4" s="43" customFormat="1" ht="11.25" customHeight="1">
      <c r="A154" s="357" t="s">
        <v>119</v>
      </c>
      <c r="B154" s="325" t="s">
        <v>256</v>
      </c>
      <c r="C154" s="396">
        <v>-34</v>
      </c>
      <c r="D154" s="396">
        <v>-16</v>
      </c>
    </row>
    <row r="155" spans="1:4" s="43" customFormat="1" ht="12.75" customHeight="1">
      <c r="A155" s="357" t="s">
        <v>120</v>
      </c>
      <c r="B155" s="325" t="s">
        <v>257</v>
      </c>
      <c r="C155" s="396"/>
      <c r="D155" s="396"/>
    </row>
    <row r="156" spans="1:4" s="43" customFormat="1" ht="11.25" customHeight="1">
      <c r="A156" s="357" t="s">
        <v>121</v>
      </c>
      <c r="B156" s="325" t="s">
        <v>258</v>
      </c>
      <c r="C156" s="396">
        <v>-35</v>
      </c>
      <c r="D156" s="396">
        <v>-216</v>
      </c>
    </row>
    <row r="157" spans="1:4" s="43" customFormat="1" ht="11.25" customHeight="1">
      <c r="A157" s="357" t="s">
        <v>122</v>
      </c>
      <c r="B157" s="325" t="s">
        <v>259</v>
      </c>
      <c r="C157" s="396"/>
      <c r="D157" s="396"/>
    </row>
    <row r="158" spans="1:4" s="43" customFormat="1" ht="11.25" customHeight="1">
      <c r="A158" s="357" t="s">
        <v>123</v>
      </c>
      <c r="B158" s="325" t="s">
        <v>260</v>
      </c>
      <c r="C158" s="396"/>
      <c r="D158" s="396"/>
    </row>
    <row r="159" spans="1:4" s="43" customFormat="1" ht="11.25" customHeight="1">
      <c r="A159" s="357" t="s">
        <v>124</v>
      </c>
      <c r="B159" s="325" t="s">
        <v>261</v>
      </c>
      <c r="C159" s="396"/>
      <c r="D159" s="396"/>
    </row>
    <row r="160" spans="1:4" s="43" customFormat="1" ht="11.25" customHeight="1">
      <c r="A160" s="357" t="s">
        <v>129</v>
      </c>
      <c r="B160" s="325" t="s">
        <v>262</v>
      </c>
      <c r="C160" s="396"/>
      <c r="D160" s="396"/>
    </row>
    <row r="161" spans="1:4" s="43" customFormat="1" ht="11.25" customHeight="1">
      <c r="A161" s="357" t="s">
        <v>139</v>
      </c>
      <c r="B161" s="325" t="s">
        <v>263</v>
      </c>
      <c r="C161" s="396"/>
      <c r="D161" s="396"/>
    </row>
    <row r="162" spans="1:4" s="43" customFormat="1" ht="11.25" customHeight="1">
      <c r="A162" s="357" t="s">
        <v>210</v>
      </c>
      <c r="B162" s="325" t="s">
        <v>211</v>
      </c>
      <c r="C162" s="396"/>
      <c r="D162" s="396"/>
    </row>
    <row r="163" spans="1:4" s="43" customFormat="1" ht="11.25" customHeight="1">
      <c r="A163" s="357" t="s">
        <v>140</v>
      </c>
      <c r="B163" s="325" t="s">
        <v>264</v>
      </c>
      <c r="C163" s="396"/>
      <c r="D163" s="396"/>
    </row>
    <row r="164" spans="1:4" s="43" customFormat="1" ht="11.25" customHeight="1">
      <c r="A164" s="357" t="s">
        <v>141</v>
      </c>
      <c r="B164" s="325" t="s">
        <v>265</v>
      </c>
      <c r="C164" s="396"/>
      <c r="D164" s="396"/>
    </row>
    <row r="165" spans="1:4" s="43" customFormat="1" ht="11.25" customHeight="1">
      <c r="A165" s="357" t="s">
        <v>142</v>
      </c>
      <c r="B165" s="325" t="s">
        <v>266</v>
      </c>
      <c r="C165" s="396"/>
      <c r="D165" s="396"/>
    </row>
    <row r="166" spans="1:4" s="43" customFormat="1" ht="11.25" customHeight="1">
      <c r="A166" s="357" t="s">
        <v>143</v>
      </c>
      <c r="B166" s="325" t="s">
        <v>267</v>
      </c>
      <c r="C166" s="396"/>
      <c r="D166" s="396"/>
    </row>
    <row r="167" spans="1:4" s="43" customFormat="1" ht="11.25" customHeight="1">
      <c r="A167" s="357" t="s">
        <v>144</v>
      </c>
      <c r="B167" s="325" t="s">
        <v>268</v>
      </c>
      <c r="C167" s="396"/>
      <c r="D167" s="396"/>
    </row>
    <row r="168" spans="1:4" s="43" customFormat="1" ht="11.25" customHeight="1">
      <c r="A168" s="357" t="s">
        <v>145</v>
      </c>
      <c r="B168" s="325" t="s">
        <v>269</v>
      </c>
      <c r="C168" s="396"/>
      <c r="D168" s="396"/>
    </row>
    <row r="169" spans="1:4" s="43" customFormat="1" ht="12" customHeight="1">
      <c r="A169" s="357" t="s">
        <v>146</v>
      </c>
      <c r="B169" s="325" t="s">
        <v>270</v>
      </c>
      <c r="C169" s="396"/>
      <c r="D169" s="396"/>
    </row>
    <row r="170" spans="1:4" s="43" customFormat="1" ht="12" customHeight="1">
      <c r="A170" s="357" t="s">
        <v>147</v>
      </c>
      <c r="B170" s="325" t="s">
        <v>271</v>
      </c>
      <c r="C170" s="396">
        <v>-56</v>
      </c>
      <c r="D170" s="396">
        <v>-52</v>
      </c>
    </row>
    <row r="171" spans="1:4" s="43" customFormat="1" ht="14.25" customHeight="1">
      <c r="A171" s="357" t="s">
        <v>148</v>
      </c>
      <c r="B171" s="325" t="s">
        <v>272</v>
      </c>
      <c r="C171" s="396"/>
      <c r="D171" s="396"/>
    </row>
    <row r="172" spans="1:4" s="43" customFormat="1" ht="11.25" customHeight="1">
      <c r="A172" s="357" t="s">
        <v>149</v>
      </c>
      <c r="B172" s="325" t="s">
        <v>273</v>
      </c>
      <c r="C172" s="396"/>
      <c r="D172" s="396"/>
    </row>
    <row r="173" spans="1:4" s="16" customFormat="1" ht="11.25" customHeight="1">
      <c r="A173" s="357" t="s">
        <v>150</v>
      </c>
      <c r="B173" s="325" t="s">
        <v>274</v>
      </c>
      <c r="C173" s="396"/>
      <c r="D173" s="396"/>
    </row>
    <row r="174" spans="1:4" s="43" customFormat="1" ht="11.25" customHeight="1">
      <c r="A174" s="357" t="s">
        <v>151</v>
      </c>
      <c r="B174" s="325" t="s">
        <v>275</v>
      </c>
      <c r="C174" s="396"/>
      <c r="D174" s="396"/>
    </row>
    <row r="175" spans="1:4" s="43" customFormat="1" ht="12" customHeight="1">
      <c r="A175" s="357" t="s">
        <v>152</v>
      </c>
      <c r="B175" s="349" t="s">
        <v>546</v>
      </c>
      <c r="C175" s="396"/>
      <c r="D175" s="396"/>
    </row>
    <row r="176" spans="1:4" s="43" customFormat="1" ht="13.5" customHeight="1">
      <c r="A176" s="357" t="s">
        <v>153</v>
      </c>
      <c r="B176" s="349" t="s">
        <v>547</v>
      </c>
      <c r="C176" s="396"/>
      <c r="D176" s="396"/>
    </row>
    <row r="177" spans="1:4" s="43" customFormat="1" ht="12" customHeight="1">
      <c r="A177" s="357" t="s">
        <v>154</v>
      </c>
      <c r="B177" s="349" t="s">
        <v>548</v>
      </c>
      <c r="C177" s="396"/>
      <c r="D177" s="396"/>
    </row>
    <row r="178" spans="1:4" s="43" customFormat="1" ht="12" customHeight="1">
      <c r="A178" s="357" t="s">
        <v>155</v>
      </c>
      <c r="B178" s="349" t="s">
        <v>549</v>
      </c>
      <c r="C178" s="396"/>
      <c r="D178" s="396"/>
    </row>
    <row r="179" spans="1:4" s="43" customFormat="1" ht="15" customHeight="1">
      <c r="A179" s="357" t="s">
        <v>156</v>
      </c>
      <c r="B179" s="349" t="s">
        <v>550</v>
      </c>
      <c r="C179" s="396"/>
      <c r="D179" s="396"/>
    </row>
    <row r="180" spans="1:4" s="43" customFormat="1" ht="13.5" customHeight="1">
      <c r="A180" s="357" t="s">
        <v>157</v>
      </c>
      <c r="B180" s="325" t="s">
        <v>312</v>
      </c>
      <c r="C180" s="396"/>
      <c r="D180" s="396"/>
    </row>
    <row r="181" spans="1:4" s="43" customFormat="1" ht="12" customHeight="1">
      <c r="A181" s="357" t="s">
        <v>158</v>
      </c>
      <c r="B181" s="325" t="s">
        <v>551</v>
      </c>
      <c r="C181" s="396"/>
      <c r="D181" s="396"/>
    </row>
    <row r="182" spans="1:4" s="43" customFormat="1" ht="11.25" customHeight="1">
      <c r="A182" s="357" t="s">
        <v>159</v>
      </c>
      <c r="B182" s="325" t="s">
        <v>313</v>
      </c>
      <c r="C182" s="396"/>
      <c r="D182" s="396"/>
    </row>
    <row r="183" spans="1:4" s="43" customFormat="1" ht="13.5" customHeight="1">
      <c r="A183" s="357" t="s">
        <v>160</v>
      </c>
      <c r="B183" s="325" t="s">
        <v>384</v>
      </c>
      <c r="C183" s="396"/>
      <c r="D183" s="396"/>
    </row>
    <row r="184" spans="1:4" s="43" customFormat="1" ht="11.25" customHeight="1">
      <c r="A184" s="357" t="s">
        <v>161</v>
      </c>
      <c r="B184" s="325" t="s">
        <v>385</v>
      </c>
      <c r="C184" s="396"/>
      <c r="D184" s="396"/>
    </row>
    <row r="185" spans="1:4" s="43" customFormat="1" ht="11.25" customHeight="1">
      <c r="A185" s="357" t="s">
        <v>353</v>
      </c>
      <c r="B185" s="325" t="s">
        <v>386</v>
      </c>
      <c r="C185" s="396"/>
      <c r="D185" s="396"/>
    </row>
    <row r="186" spans="1:4" s="43" customFormat="1" ht="11.25" customHeight="1">
      <c r="A186" s="357" t="s">
        <v>162</v>
      </c>
      <c r="B186" s="325" t="s">
        <v>387</v>
      </c>
      <c r="C186" s="396"/>
      <c r="D186" s="396"/>
    </row>
    <row r="187" spans="1:4" s="43" customFormat="1" ht="26.25" customHeight="1">
      <c r="A187" s="358" t="s">
        <v>163</v>
      </c>
      <c r="B187" s="325" t="s">
        <v>388</v>
      </c>
      <c r="C187" s="396"/>
      <c r="D187" s="396"/>
    </row>
    <row r="188" spans="1:4" s="43" customFormat="1" ht="11.25" customHeight="1">
      <c r="A188" s="357" t="s">
        <v>164</v>
      </c>
      <c r="B188" s="325" t="s">
        <v>389</v>
      </c>
      <c r="C188" s="396"/>
      <c r="D188" s="396"/>
    </row>
    <row r="189" spans="1:4" s="43" customFormat="1" ht="11.25" customHeight="1">
      <c r="A189" s="357" t="s">
        <v>165</v>
      </c>
      <c r="B189" s="325" t="s">
        <v>390</v>
      </c>
      <c r="C189" s="396"/>
      <c r="D189" s="396"/>
    </row>
    <row r="190" spans="1:4" s="43" customFormat="1" ht="11.25" customHeight="1">
      <c r="A190" s="357" t="s">
        <v>166</v>
      </c>
      <c r="B190" s="325" t="s">
        <v>391</v>
      </c>
      <c r="C190" s="396"/>
      <c r="D190" s="396"/>
    </row>
    <row r="191" spans="1:4" s="43" customFormat="1" ht="11.25" customHeight="1">
      <c r="A191" s="357" t="s">
        <v>167</v>
      </c>
      <c r="B191" s="325" t="s">
        <v>392</v>
      </c>
      <c r="C191" s="396"/>
      <c r="D191" s="396"/>
    </row>
    <row r="192" spans="1:4" s="43" customFormat="1" ht="11.25" customHeight="1">
      <c r="A192" s="357" t="s">
        <v>136</v>
      </c>
      <c r="B192" s="325" t="s">
        <v>393</v>
      </c>
      <c r="C192" s="396"/>
      <c r="D192" s="396"/>
    </row>
    <row r="193" spans="1:4" s="43" customFormat="1" ht="11.25" customHeight="1">
      <c r="A193" s="357" t="s">
        <v>168</v>
      </c>
      <c r="B193" s="325" t="s">
        <v>394</v>
      </c>
      <c r="C193" s="396"/>
      <c r="D193" s="396"/>
    </row>
    <row r="194" spans="1:4" s="43" customFormat="1" ht="11.25" customHeight="1">
      <c r="A194" s="357" t="s">
        <v>169</v>
      </c>
      <c r="B194" s="325" t="s">
        <v>395</v>
      </c>
      <c r="C194" s="396"/>
      <c r="D194" s="396"/>
    </row>
    <row r="195" spans="1:4" s="43" customFormat="1" ht="13.5" customHeight="1">
      <c r="A195" s="357" t="s">
        <v>170</v>
      </c>
      <c r="B195" s="325" t="s">
        <v>396</v>
      </c>
      <c r="C195" s="396"/>
      <c r="D195" s="396"/>
    </row>
    <row r="196" spans="1:4" s="43" customFormat="1" ht="12" customHeight="1">
      <c r="A196" s="357" t="s">
        <v>171</v>
      </c>
      <c r="B196" s="325" t="s">
        <v>397</v>
      </c>
      <c r="C196" s="396"/>
      <c r="D196" s="396">
        <v>-8</v>
      </c>
    </row>
    <row r="197" spans="1:4" s="43" customFormat="1" ht="15" customHeight="1">
      <c r="A197" s="357" t="s">
        <v>172</v>
      </c>
      <c r="B197" s="325" t="s">
        <v>398</v>
      </c>
      <c r="C197" s="396"/>
      <c r="D197" s="396"/>
    </row>
    <row r="198" spans="1:4" s="43" customFormat="1" ht="14.25" customHeight="1">
      <c r="A198" s="357" t="s">
        <v>173</v>
      </c>
      <c r="B198" s="325" t="s">
        <v>399</v>
      </c>
      <c r="C198" s="396"/>
      <c r="D198" s="396"/>
    </row>
    <row r="199" spans="1:4" s="43" customFormat="1" ht="12.75" customHeight="1">
      <c r="A199" s="357" t="s">
        <v>174</v>
      </c>
      <c r="B199" s="325" t="s">
        <v>400</v>
      </c>
      <c r="C199" s="396"/>
      <c r="D199" s="396"/>
    </row>
    <row r="200" spans="1:4" s="43" customFormat="1" ht="13.5" customHeight="1">
      <c r="A200" s="357" t="s">
        <v>175</v>
      </c>
      <c r="B200" s="325" t="s">
        <v>401</v>
      </c>
      <c r="C200" s="396"/>
      <c r="D200" s="396"/>
    </row>
    <row r="201" spans="1:4" s="43" customFormat="1" ht="13.5" customHeight="1">
      <c r="A201" s="357" t="s">
        <v>176</v>
      </c>
      <c r="B201" s="350">
        <v>18001</v>
      </c>
      <c r="C201" s="396"/>
      <c r="D201" s="396"/>
    </row>
    <row r="202" spans="1:4" s="43" customFormat="1" ht="13.5" customHeight="1">
      <c r="A202" s="357" t="s">
        <v>479</v>
      </c>
      <c r="B202" s="350">
        <v>18002</v>
      </c>
      <c r="C202" s="396">
        <v>-2919</v>
      </c>
      <c r="D202" s="396">
        <v>0</v>
      </c>
    </row>
    <row r="203" spans="1:4" s="43" customFormat="1" ht="14.25" customHeight="1">
      <c r="A203" s="357" t="s">
        <v>177</v>
      </c>
      <c r="B203" s="325" t="s">
        <v>402</v>
      </c>
      <c r="C203" s="396">
        <v>-1980</v>
      </c>
      <c r="D203" s="396">
        <v>-381</v>
      </c>
    </row>
    <row r="204" spans="1:4" s="44" customFormat="1" ht="14.25" customHeight="1">
      <c r="A204" s="351" t="s">
        <v>454</v>
      </c>
      <c r="B204" s="328" t="s">
        <v>596</v>
      </c>
      <c r="C204" s="388">
        <f>C205+C206+C207+C208+C209+C210+C216+C222+C228+C234+C240+C246+C247</f>
        <v>-106</v>
      </c>
      <c r="D204" s="388">
        <f>D205+D206+D207+D208+D209+D210+D216+D222+D228+D234+D240+D246+D247</f>
        <v>-11</v>
      </c>
    </row>
    <row r="205" spans="1:4" s="44" customFormat="1" ht="27.75" customHeight="1">
      <c r="A205" s="359" t="s">
        <v>455</v>
      </c>
      <c r="B205" s="325" t="s">
        <v>478</v>
      </c>
      <c r="C205" s="396"/>
      <c r="D205" s="396"/>
    </row>
    <row r="206" spans="1:4" s="44" customFormat="1" ht="14.25" customHeight="1">
      <c r="A206" s="357" t="s">
        <v>456</v>
      </c>
      <c r="B206" s="325" t="s">
        <v>403</v>
      </c>
      <c r="C206" s="396"/>
      <c r="D206" s="396"/>
    </row>
    <row r="207" spans="1:4" s="44" customFormat="1" ht="14.25" customHeight="1">
      <c r="A207" s="357" t="s">
        <v>457</v>
      </c>
      <c r="B207" s="325" t="s">
        <v>181</v>
      </c>
      <c r="C207" s="396"/>
      <c r="D207" s="396"/>
    </row>
    <row r="208" spans="1:4" s="44" customFormat="1" ht="16.5" customHeight="1">
      <c r="A208" s="357" t="s">
        <v>458</v>
      </c>
      <c r="B208" s="325" t="s">
        <v>182</v>
      </c>
      <c r="C208" s="396"/>
      <c r="D208" s="396"/>
    </row>
    <row r="209" spans="1:4" s="44" customFormat="1" ht="15" customHeight="1">
      <c r="A209" s="357" t="s">
        <v>459</v>
      </c>
      <c r="B209" s="325" t="s">
        <v>183</v>
      </c>
      <c r="C209" s="396"/>
      <c r="D209" s="396"/>
    </row>
    <row r="210" spans="1:4" s="44" customFormat="1" ht="13.5" customHeight="1">
      <c r="A210" s="352" t="s">
        <v>460</v>
      </c>
      <c r="B210" s="353" t="s">
        <v>404</v>
      </c>
      <c r="C210" s="405">
        <f>SUM(C212:C215)</f>
        <v>0</v>
      </c>
      <c r="D210" s="405">
        <f>SUM(D212:D215)</f>
        <v>0</v>
      </c>
    </row>
    <row r="211" spans="1:4" s="44" customFormat="1" ht="13.5" customHeight="1">
      <c r="A211" s="357" t="s">
        <v>461</v>
      </c>
      <c r="B211" s="105"/>
      <c r="C211" s="388"/>
      <c r="D211" s="388"/>
    </row>
    <row r="212" spans="1:4" s="44" customFormat="1" ht="11.25" customHeight="1">
      <c r="A212" s="357" t="s">
        <v>462</v>
      </c>
      <c r="B212" s="325" t="s">
        <v>405</v>
      </c>
      <c r="C212" s="396"/>
      <c r="D212" s="396"/>
    </row>
    <row r="213" spans="1:4" s="16" customFormat="1" ht="13.5" customHeight="1">
      <c r="A213" s="357" t="s">
        <v>463</v>
      </c>
      <c r="B213" s="325" t="s">
        <v>406</v>
      </c>
      <c r="C213" s="396"/>
      <c r="D213" s="396"/>
    </row>
    <row r="214" spans="1:4" s="43" customFormat="1" ht="14.25" customHeight="1">
      <c r="A214" s="357" t="s">
        <v>464</v>
      </c>
      <c r="B214" s="325" t="s">
        <v>407</v>
      </c>
      <c r="C214" s="396"/>
      <c r="D214" s="396"/>
    </row>
    <row r="215" spans="1:4" s="44" customFormat="1" ht="11.25" customHeight="1">
      <c r="A215" s="357" t="s">
        <v>465</v>
      </c>
      <c r="B215" s="325" t="s">
        <v>408</v>
      </c>
      <c r="C215" s="396"/>
      <c r="D215" s="396"/>
    </row>
    <row r="216" spans="1:4" s="44" customFormat="1" ht="11.25" customHeight="1">
      <c r="A216" s="352" t="s">
        <v>466</v>
      </c>
      <c r="B216" s="328" t="s">
        <v>409</v>
      </c>
      <c r="C216" s="388">
        <f>SUM(C218:C221)</f>
        <v>-1</v>
      </c>
      <c r="D216" s="388">
        <f>SUM(D218:D221)</f>
        <v>-1</v>
      </c>
    </row>
    <row r="217" spans="1:4" s="44" customFormat="1" ht="11.25" customHeight="1">
      <c r="A217" s="357" t="s">
        <v>461</v>
      </c>
      <c r="B217" s="105"/>
      <c r="C217" s="385"/>
      <c r="D217" s="383"/>
    </row>
    <row r="218" spans="1:4" s="44" customFormat="1" ht="13.5" customHeight="1">
      <c r="A218" s="357" t="s">
        <v>462</v>
      </c>
      <c r="B218" s="105" t="s">
        <v>410</v>
      </c>
      <c r="C218" s="396"/>
      <c r="D218" s="396"/>
    </row>
    <row r="219" spans="1:4" s="44" customFormat="1" ht="11.25" customHeight="1">
      <c r="A219" s="357" t="s">
        <v>463</v>
      </c>
      <c r="B219" s="105" t="s">
        <v>411</v>
      </c>
      <c r="C219" s="396"/>
      <c r="D219" s="396"/>
    </row>
    <row r="220" spans="1:4" s="44" customFormat="1" ht="13.5" customHeight="1">
      <c r="A220" s="357" t="s">
        <v>464</v>
      </c>
      <c r="B220" s="105" t="s">
        <v>412</v>
      </c>
      <c r="C220" s="396"/>
      <c r="D220" s="396"/>
    </row>
    <row r="221" spans="1:4" s="44" customFormat="1" ht="14.25" customHeight="1">
      <c r="A221" s="357" t="s">
        <v>465</v>
      </c>
      <c r="B221" s="105" t="s">
        <v>413</v>
      </c>
      <c r="C221" s="396">
        <v>-1</v>
      </c>
      <c r="D221" s="396">
        <v>-1</v>
      </c>
    </row>
    <row r="222" spans="1:4" s="44" customFormat="1" ht="16.5" customHeight="1">
      <c r="A222" s="352" t="s">
        <v>467</v>
      </c>
      <c r="B222" s="328" t="s">
        <v>414</v>
      </c>
      <c r="C222" s="388">
        <f>SUM(C224:C227)</f>
        <v>0</v>
      </c>
      <c r="D222" s="388">
        <f>SUM(D224:D227)</f>
        <v>0</v>
      </c>
    </row>
    <row r="223" spans="1:4" s="44" customFormat="1" ht="11.25" customHeight="1">
      <c r="A223" s="357" t="s">
        <v>461</v>
      </c>
      <c r="B223" s="105"/>
      <c r="C223" s="385"/>
      <c r="D223" s="383"/>
    </row>
    <row r="224" spans="1:4" s="44" customFormat="1" ht="11.25" customHeight="1">
      <c r="A224" s="357" t="s">
        <v>462</v>
      </c>
      <c r="B224" s="105" t="s">
        <v>415</v>
      </c>
      <c r="C224" s="396"/>
      <c r="D224" s="396"/>
    </row>
    <row r="225" spans="1:4" s="44" customFormat="1" ht="11.25" customHeight="1">
      <c r="A225" s="357" t="s">
        <v>463</v>
      </c>
      <c r="B225" s="105" t="s">
        <v>416</v>
      </c>
      <c r="C225" s="396"/>
      <c r="D225" s="396"/>
    </row>
    <row r="226" spans="1:4" s="44" customFormat="1" ht="11.25" customHeight="1">
      <c r="A226" s="357" t="s">
        <v>464</v>
      </c>
      <c r="B226" s="105" t="s">
        <v>417</v>
      </c>
      <c r="C226" s="396"/>
      <c r="D226" s="396"/>
    </row>
    <row r="227" spans="1:4" s="44" customFormat="1" ht="11.25" customHeight="1">
      <c r="A227" s="357" t="s">
        <v>465</v>
      </c>
      <c r="B227" s="105" t="s">
        <v>418</v>
      </c>
      <c r="C227" s="396"/>
      <c r="D227" s="396"/>
    </row>
    <row r="228" spans="1:4" s="44" customFormat="1" ht="17.25" customHeight="1">
      <c r="A228" s="352" t="s">
        <v>468</v>
      </c>
      <c r="B228" s="328" t="s">
        <v>419</v>
      </c>
      <c r="C228" s="389">
        <f>SUM(C230:C233)</f>
        <v>0</v>
      </c>
      <c r="D228" s="388">
        <f>SUM(D230:D233)</f>
        <v>0</v>
      </c>
    </row>
    <row r="229" spans="1:4" s="44" customFormat="1" ht="11.25" customHeight="1">
      <c r="A229" s="357" t="s">
        <v>461</v>
      </c>
      <c r="B229" s="105"/>
      <c r="C229" s="384"/>
      <c r="D229" s="383"/>
    </row>
    <row r="230" spans="1:4" s="44" customFormat="1" ht="11.25" customHeight="1">
      <c r="A230" s="357" t="s">
        <v>469</v>
      </c>
      <c r="B230" s="105" t="s">
        <v>420</v>
      </c>
      <c r="C230" s="396"/>
      <c r="D230" s="396"/>
    </row>
    <row r="231" spans="1:4" s="44" customFormat="1" ht="12" customHeight="1">
      <c r="A231" s="357" t="s">
        <v>470</v>
      </c>
      <c r="B231" s="105" t="s">
        <v>421</v>
      </c>
      <c r="C231" s="396"/>
      <c r="D231" s="396"/>
    </row>
    <row r="232" spans="1:4" s="44" customFormat="1" ht="11.25" customHeight="1">
      <c r="A232" s="357" t="s">
        <v>471</v>
      </c>
      <c r="B232" s="105" t="s">
        <v>625</v>
      </c>
      <c r="C232" s="396"/>
      <c r="D232" s="396"/>
    </row>
    <row r="233" spans="1:4" s="44" customFormat="1" ht="13.5" customHeight="1">
      <c r="A233" s="357" t="s">
        <v>472</v>
      </c>
      <c r="B233" s="105" t="s">
        <v>626</v>
      </c>
      <c r="C233" s="396"/>
      <c r="D233" s="396"/>
    </row>
    <row r="234" spans="1:4" s="44" customFormat="1" ht="15.75" customHeight="1">
      <c r="A234" s="352" t="s">
        <v>473</v>
      </c>
      <c r="B234" s="328" t="s">
        <v>627</v>
      </c>
      <c r="C234" s="389">
        <f>SUM(C236:C239)</f>
        <v>-10</v>
      </c>
      <c r="D234" s="388">
        <f>SUM(D236:D239)</f>
        <v>-10</v>
      </c>
    </row>
    <row r="235" spans="1:4" s="44" customFormat="1" ht="11.25" customHeight="1">
      <c r="A235" s="357" t="s">
        <v>474</v>
      </c>
      <c r="B235" s="105"/>
      <c r="C235" s="384"/>
      <c r="D235" s="383"/>
    </row>
    <row r="236" spans="1:4" s="44" customFormat="1" ht="11.25" customHeight="1">
      <c r="A236" s="357" t="s">
        <v>469</v>
      </c>
      <c r="B236" s="105" t="s">
        <v>628</v>
      </c>
      <c r="C236" s="396">
        <v>-6</v>
      </c>
      <c r="D236" s="396">
        <v>-9</v>
      </c>
    </row>
    <row r="237" spans="1:4" s="44" customFormat="1" ht="10.5" customHeight="1">
      <c r="A237" s="357" t="s">
        <v>470</v>
      </c>
      <c r="B237" s="105" t="s">
        <v>629</v>
      </c>
      <c r="C237" s="396">
        <v>-4</v>
      </c>
      <c r="D237" s="396">
        <v>-1</v>
      </c>
    </row>
    <row r="238" spans="1:4" s="44" customFormat="1" ht="11.25" customHeight="1">
      <c r="A238" s="357" t="s">
        <v>471</v>
      </c>
      <c r="B238" s="105" t="s">
        <v>630</v>
      </c>
      <c r="C238" s="396"/>
      <c r="D238" s="396"/>
    </row>
    <row r="239" spans="1:4" s="44" customFormat="1" ht="12.75" customHeight="1">
      <c r="A239" s="357" t="s">
        <v>472</v>
      </c>
      <c r="B239" s="105" t="s">
        <v>631</v>
      </c>
      <c r="C239" s="396"/>
      <c r="D239" s="396"/>
    </row>
    <row r="240" spans="1:4" s="44" customFormat="1" ht="24.75" customHeight="1">
      <c r="A240" s="352" t="s">
        <v>475</v>
      </c>
      <c r="B240" s="328" t="s">
        <v>632</v>
      </c>
      <c r="C240" s="389">
        <f>SUM(C242:C245)</f>
        <v>0</v>
      </c>
      <c r="D240" s="389">
        <f>SUM(D242:D245)</f>
        <v>0</v>
      </c>
    </row>
    <row r="241" spans="1:4" s="44" customFormat="1" ht="11.25" customHeight="1">
      <c r="A241" s="348" t="s">
        <v>474</v>
      </c>
      <c r="B241" s="105"/>
      <c r="C241" s="396"/>
      <c r="D241" s="396"/>
    </row>
    <row r="242" spans="1:4" s="44" customFormat="1" ht="11.25" customHeight="1">
      <c r="A242" s="357" t="s">
        <v>469</v>
      </c>
      <c r="B242" s="325" t="s">
        <v>633</v>
      </c>
      <c r="C242" s="396"/>
      <c r="D242" s="396"/>
    </row>
    <row r="243" spans="1:4" s="44" customFormat="1" ht="11.25" customHeight="1">
      <c r="A243" s="357" t="s">
        <v>470</v>
      </c>
      <c r="B243" s="325" t="s">
        <v>634</v>
      </c>
      <c r="C243" s="396"/>
      <c r="D243" s="396"/>
    </row>
    <row r="244" spans="1:4" s="44" customFormat="1" ht="11.25" customHeight="1">
      <c r="A244" s="357" t="s">
        <v>471</v>
      </c>
      <c r="B244" s="325" t="s">
        <v>635</v>
      </c>
      <c r="C244" s="396"/>
      <c r="D244" s="396"/>
    </row>
    <row r="245" spans="1:4" s="44" customFormat="1" ht="11.25" customHeight="1">
      <c r="A245" s="357" t="s">
        <v>472</v>
      </c>
      <c r="B245" s="325" t="s">
        <v>636</v>
      </c>
      <c r="C245" s="396"/>
      <c r="D245" s="396"/>
    </row>
    <row r="246" spans="1:4" s="16" customFormat="1" ht="11.25" customHeight="1">
      <c r="A246" s="357" t="s">
        <v>476</v>
      </c>
      <c r="B246" s="325" t="s">
        <v>622</v>
      </c>
      <c r="C246" s="396">
        <v>-95</v>
      </c>
      <c r="D246" s="396">
        <v>0</v>
      </c>
    </row>
    <row r="247" spans="1:4" ht="11.25" customHeight="1">
      <c r="A247" s="357" t="s">
        <v>477</v>
      </c>
      <c r="B247" s="325" t="s">
        <v>187</v>
      </c>
      <c r="C247" s="361"/>
      <c r="D247" s="361"/>
    </row>
    <row r="248" spans="1:4" ht="11.25" customHeight="1">
      <c r="A248" s="31"/>
      <c r="D248" s="20"/>
    </row>
    <row r="249" spans="2:4" ht="11.25" customHeight="1">
      <c r="B249" s="66"/>
      <c r="C249" s="20"/>
      <c r="D249" s="20"/>
    </row>
    <row r="250" spans="1:4" ht="17.25" customHeight="1">
      <c r="A250" s="31"/>
      <c r="B250" s="183"/>
      <c r="C250" s="20"/>
      <c r="D250" s="20"/>
    </row>
    <row r="251" spans="1:4" ht="15.75" customHeight="1">
      <c r="A251" s="182" t="s">
        <v>609</v>
      </c>
      <c r="B251" s="66"/>
      <c r="C251" s="20"/>
      <c r="D251" s="20"/>
    </row>
    <row r="252" spans="1:4" ht="11.25" customHeight="1">
      <c r="A252" s="31"/>
      <c r="B252" s="66"/>
      <c r="C252" s="20"/>
      <c r="D252" s="20"/>
    </row>
    <row r="253" spans="1:4" ht="11.25" customHeight="1">
      <c r="A253" s="31"/>
      <c r="B253" s="66"/>
      <c r="C253" s="20"/>
      <c r="D253" s="20"/>
    </row>
    <row r="254" spans="1:2" ht="11.25" customHeight="1">
      <c r="A254" s="31"/>
      <c r="B254" s="11"/>
    </row>
    <row r="255" spans="1:2" ht="11.25" customHeight="1">
      <c r="A255" s="9"/>
      <c r="B255" s="11"/>
    </row>
    <row r="256" ht="11.25" customHeight="1">
      <c r="A256" s="9"/>
    </row>
    <row r="257" ht="11.25" customHeight="1">
      <c r="A257" s="9"/>
    </row>
    <row r="258" ht="11.25" customHeight="1">
      <c r="A258" s="9"/>
    </row>
    <row r="259" ht="11.25" customHeight="1">
      <c r="A259" s="9"/>
    </row>
    <row r="260" ht="11.25" customHeight="1">
      <c r="A260" s="9"/>
    </row>
    <row r="261" ht="11.25" customHeight="1">
      <c r="A261" s="9"/>
    </row>
    <row r="262" ht="11.25" customHeight="1">
      <c r="A262" s="9"/>
    </row>
  </sheetData>
  <sheetProtection sheet="1" objects="1" scenarios="1"/>
  <printOptions gridLines="1" horizontalCentered="1"/>
  <pageMargins left="0.5905511811023623" right="0" top="0.3937007874015748" bottom="0" header="0" footer="0"/>
  <pageSetup horizontalDpi="360" verticalDpi="360" orientation="portrait" paperSize="9" scale="85" r:id="rId3"/>
  <rowBreaks count="2" manualBreakCount="2">
    <brk id="74" max="255" man="1"/>
    <brk id="11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/>
  <dimension ref="A1:FE77"/>
  <sheetViews>
    <sheetView showGridLines="0" zoomScale="75" zoomScaleNormal="75" workbookViewId="0" topLeftCell="B5">
      <selection activeCell="D65" sqref="D65"/>
    </sheetView>
  </sheetViews>
  <sheetFormatPr defaultColWidth="9.00390625" defaultRowHeight="12.75"/>
  <cols>
    <col min="1" max="1" width="0.12890625" style="123" hidden="1" customWidth="1"/>
    <col min="2" max="2" width="49.75390625" style="159" customWidth="1"/>
    <col min="3" max="3" width="4.375" style="179" customWidth="1"/>
    <col min="4" max="5" width="28.75390625" style="180" customWidth="1"/>
    <col min="6" max="161" width="8.875" style="123" customWidth="1"/>
  </cols>
  <sheetData>
    <row r="1" spans="2:51" ht="20.25" hidden="1">
      <c r="B1" s="124"/>
      <c r="C1" s="125"/>
      <c r="D1" s="126"/>
      <c r="E1" s="127" t="s">
        <v>288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</row>
    <row r="2" spans="2:51" ht="15.75" hidden="1">
      <c r="B2" s="129" t="s">
        <v>254</v>
      </c>
      <c r="C2" s="130"/>
      <c r="D2" s="131"/>
      <c r="E2" s="132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</row>
    <row r="3" spans="2:51" ht="15" hidden="1">
      <c r="B3" s="133" t="s">
        <v>289</v>
      </c>
      <c r="C3" s="134" t="s">
        <v>290</v>
      </c>
      <c r="D3" s="135"/>
      <c r="E3" s="136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</row>
    <row r="4" spans="2:51" ht="15" hidden="1">
      <c r="B4" s="133" t="s">
        <v>291</v>
      </c>
      <c r="C4" s="137" t="s">
        <v>292</v>
      </c>
      <c r="D4" s="138" t="s">
        <v>293</v>
      </c>
      <c r="E4" s="139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</row>
    <row r="5" spans="2:51" ht="14.25">
      <c r="B5" s="140"/>
      <c r="C5" s="140"/>
      <c r="D5" s="141"/>
      <c r="E5" s="141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</row>
    <row r="6" spans="2:51" ht="15.75">
      <c r="B6" s="142" t="s">
        <v>186</v>
      </c>
      <c r="C6" s="140"/>
      <c r="D6" s="142"/>
      <c r="E6" s="142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</row>
    <row r="7" spans="2:51" ht="15.75">
      <c r="B7" s="142" t="str">
        <f>'форма-1'!A10</f>
        <v> на 30 июня 2007 года</v>
      </c>
      <c r="C7" s="140"/>
      <c r="D7" s="142"/>
      <c r="E7" s="142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</row>
    <row r="8" spans="2:51" ht="15" thickBot="1">
      <c r="B8" s="143"/>
      <c r="C8" s="140"/>
      <c r="D8" s="144"/>
      <c r="E8" s="145" t="s">
        <v>640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</row>
    <row r="9" spans="2:51" ht="15.75">
      <c r="B9" s="143"/>
      <c r="C9" s="140"/>
      <c r="D9" s="146" t="s">
        <v>191</v>
      </c>
      <c r="E9" s="147" t="s">
        <v>436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</row>
    <row r="10" spans="2:50" ht="14.25">
      <c r="B10" s="143"/>
      <c r="C10" s="140"/>
      <c r="D10" s="148" t="s">
        <v>192</v>
      </c>
      <c r="E10" s="149" t="s">
        <v>294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</row>
    <row r="11" spans="1:161" ht="12.75">
      <c r="A11" s="150"/>
      <c r="B11" s="186" t="str">
        <f>'форма-1'!A12</f>
        <v>Организация ОАО"Псх им А.А.Гречко"..…</v>
      </c>
      <c r="C11" s="152"/>
      <c r="D11" s="148" t="s">
        <v>193</v>
      </c>
      <c r="E11" s="149" t="s">
        <v>125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</row>
    <row r="12" spans="1:161" ht="12.75">
      <c r="A12" s="150"/>
      <c r="B12" s="151" t="s">
        <v>485</v>
      </c>
      <c r="C12" s="152"/>
      <c r="D12" s="148" t="s">
        <v>194</v>
      </c>
      <c r="E12" s="149" t="s">
        <v>126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</row>
    <row r="13" spans="1:161" ht="12.75">
      <c r="A13" s="150"/>
      <c r="B13" s="151" t="s">
        <v>295</v>
      </c>
      <c r="C13" s="152"/>
      <c r="D13" s="148" t="s">
        <v>195</v>
      </c>
      <c r="E13" s="153" t="s">
        <v>127</v>
      </c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</row>
    <row r="14" spans="1:161" ht="12.75">
      <c r="A14" s="150"/>
      <c r="B14" s="154" t="s">
        <v>196</v>
      </c>
      <c r="C14" s="152"/>
      <c r="D14" s="143"/>
      <c r="E14" s="155" t="s">
        <v>296</v>
      </c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</row>
    <row r="15" spans="1:161" ht="12.75">
      <c r="A15" s="150"/>
      <c r="B15" s="154"/>
      <c r="C15" s="152"/>
      <c r="D15" s="148" t="s">
        <v>197</v>
      </c>
      <c r="E15" s="156" t="s">
        <v>128</v>
      </c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</row>
    <row r="16" spans="1:161" ht="13.5" thickBot="1">
      <c r="A16" s="150"/>
      <c r="B16" s="154" t="s">
        <v>651</v>
      </c>
      <c r="C16" s="152"/>
      <c r="D16" s="148" t="s">
        <v>198</v>
      </c>
      <c r="E16" s="157" t="s">
        <v>297</v>
      </c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</row>
    <row r="17" spans="1:161" ht="12.75">
      <c r="A17" s="121"/>
      <c r="B17" s="120"/>
      <c r="C17" s="120"/>
      <c r="D17" s="120"/>
      <c r="E17" s="120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</row>
    <row r="18" spans="1:161" ht="12.75">
      <c r="A18" s="121"/>
      <c r="B18" s="190"/>
      <c r="C18" s="120"/>
      <c r="D18" s="120"/>
      <c r="E18" s="120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</row>
    <row r="19" spans="1:161" ht="12.7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</row>
    <row r="20" spans="1:161" ht="12.7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</row>
    <row r="21" spans="2:51" ht="14.25">
      <c r="B21" s="515" t="s">
        <v>199</v>
      </c>
      <c r="C21" s="515" t="s">
        <v>298</v>
      </c>
      <c r="D21" s="515" t="s">
        <v>200</v>
      </c>
      <c r="E21" s="515" t="s">
        <v>201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</row>
    <row r="22" spans="2:51" ht="14.25">
      <c r="B22" s="516"/>
      <c r="C22" s="516"/>
      <c r="D22" s="516"/>
      <c r="E22" s="516" t="s">
        <v>624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</row>
    <row r="23" spans="1:161" ht="13.5" thickBot="1">
      <c r="A23" s="159"/>
      <c r="B23" s="160">
        <v>1</v>
      </c>
      <c r="C23" s="158"/>
      <c r="D23" s="161">
        <v>3</v>
      </c>
      <c r="E23" s="162">
        <v>4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</row>
    <row r="24" spans="1:161" ht="25.5">
      <c r="A24" s="159"/>
      <c r="B24" s="164" t="s">
        <v>202</v>
      </c>
      <c r="C24" s="332" t="s">
        <v>545</v>
      </c>
      <c r="D24" s="424">
        <v>3</v>
      </c>
      <c r="E24" s="425">
        <v>18</v>
      </c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</row>
    <row r="25" spans="1:161" ht="25.5">
      <c r="A25" s="159"/>
      <c r="B25" s="165" t="s">
        <v>203</v>
      </c>
      <c r="C25" s="374"/>
      <c r="D25" s="426"/>
      <c r="E25" s="427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</row>
    <row r="26" spans="1:161" ht="12.75">
      <c r="A26" s="159"/>
      <c r="B26" s="166" t="s">
        <v>204</v>
      </c>
      <c r="C26" s="375" t="s">
        <v>703</v>
      </c>
      <c r="D26" s="428" t="e">
        <f>#REF!</f>
        <v>#REF!</v>
      </c>
      <c r="E26" s="429">
        <v>7145</v>
      </c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</row>
    <row r="27" spans="2:51" ht="14.25">
      <c r="B27" s="167" t="s">
        <v>676</v>
      </c>
      <c r="C27" s="375" t="s">
        <v>714</v>
      </c>
      <c r="D27" s="423" t="e">
        <f>#REF!</f>
        <v>#REF!</v>
      </c>
      <c r="E27" s="430" t="e">
        <f>#REF!</f>
        <v>#REF!</v>
      </c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</row>
    <row r="28" spans="2:51" ht="14.25">
      <c r="B28" s="168" t="s">
        <v>205</v>
      </c>
      <c r="C28" s="332" t="s">
        <v>716</v>
      </c>
      <c r="D28" s="423" t="e">
        <f>#REF!</f>
        <v>#REF!</v>
      </c>
      <c r="E28" s="430" t="e">
        <f>#REF!</f>
        <v>#REF!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</row>
    <row r="29" spans="2:51" ht="14.25">
      <c r="B29" s="168" t="s">
        <v>206</v>
      </c>
      <c r="C29" s="332" t="s">
        <v>276</v>
      </c>
      <c r="D29" s="423" t="e">
        <f>#REF!</f>
        <v>#REF!</v>
      </c>
      <c r="E29" s="430" t="e">
        <f>#REF!</f>
        <v>#REF!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</row>
    <row r="30" spans="2:51" ht="14.25">
      <c r="B30" s="109" t="s">
        <v>207</v>
      </c>
      <c r="C30" s="375" t="s">
        <v>717</v>
      </c>
      <c r="D30" s="431">
        <v>2067</v>
      </c>
      <c r="E30" s="432">
        <v>1200</v>
      </c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</row>
    <row r="31" spans="2:51" ht="14.25">
      <c r="B31" s="169"/>
      <c r="C31" s="374"/>
      <c r="D31" s="426"/>
      <c r="E31" s="4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</row>
    <row r="32" spans="2:51" ht="14.25">
      <c r="B32" s="170" t="s">
        <v>208</v>
      </c>
      <c r="C32" s="332"/>
      <c r="D32" s="423"/>
      <c r="E32" s="430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</row>
    <row r="33" spans="2:51" ht="25.5">
      <c r="B33" s="167" t="s">
        <v>255</v>
      </c>
      <c r="C33" s="375" t="s">
        <v>596</v>
      </c>
      <c r="D33" s="433" t="e">
        <f>#REF!</f>
        <v>#REF!</v>
      </c>
      <c r="E33" s="434" t="e">
        <f>#REF!</f>
        <v>#REF!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</row>
    <row r="34" spans="2:51" ht="14.25">
      <c r="B34" s="168" t="s">
        <v>209</v>
      </c>
      <c r="C34" s="375" t="s">
        <v>671</v>
      </c>
      <c r="D34" s="433" t="e">
        <f>#REF!</f>
        <v>#REF!</v>
      </c>
      <c r="E34" s="434" t="e">
        <f>#REF!</f>
        <v>#REF!</v>
      </c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</row>
    <row r="35" spans="2:51" ht="14.25">
      <c r="B35" s="168" t="s">
        <v>212</v>
      </c>
      <c r="C35" s="375" t="s">
        <v>672</v>
      </c>
      <c r="D35" s="433" t="e">
        <f>#REF!</f>
        <v>#REF!</v>
      </c>
      <c r="E35" s="434" t="e">
        <f>#REF!</f>
        <v>#REF!</v>
      </c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</row>
    <row r="36" spans="2:51" ht="14.25">
      <c r="B36" s="168" t="s">
        <v>213</v>
      </c>
      <c r="C36" s="375" t="s">
        <v>673</v>
      </c>
      <c r="D36" s="435" t="e">
        <f>#REF!</f>
        <v>#REF!</v>
      </c>
      <c r="E36" s="436" t="e">
        <f>#REF!</f>
        <v>#REF!</v>
      </c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</row>
    <row r="37" spans="2:51" ht="14.25">
      <c r="B37" s="109" t="s">
        <v>214</v>
      </c>
      <c r="C37" s="375" t="s">
        <v>277</v>
      </c>
      <c r="D37" s="437"/>
      <c r="E37" s="43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</row>
    <row r="38" spans="2:51" ht="14.25">
      <c r="B38" s="168" t="s">
        <v>215</v>
      </c>
      <c r="C38" s="375" t="s">
        <v>278</v>
      </c>
      <c r="D38" s="435" t="e">
        <f>#REF!</f>
        <v>#REF!</v>
      </c>
      <c r="E38" s="436" t="e">
        <f>#REF!</f>
        <v>#REF!</v>
      </c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</row>
    <row r="39" spans="2:51" ht="14.25">
      <c r="B39" s="168" t="s">
        <v>216</v>
      </c>
      <c r="C39" s="375" t="s">
        <v>279</v>
      </c>
      <c r="D39" s="435" t="e">
        <f>#REF!</f>
        <v>#REF!</v>
      </c>
      <c r="E39" s="436" t="e">
        <f>#REF!</f>
        <v>#REF!</v>
      </c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</row>
    <row r="40" spans="2:51" ht="14.25">
      <c r="B40" s="109" t="s">
        <v>217</v>
      </c>
      <c r="C40" s="375" t="s">
        <v>598</v>
      </c>
      <c r="D40" s="435" t="e">
        <f>#REF!</f>
        <v>#REF!</v>
      </c>
      <c r="E40" s="436" t="e">
        <f>#REF!</f>
        <v>#REF!</v>
      </c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</row>
    <row r="41" spans="2:51" ht="15" thickBot="1">
      <c r="B41" s="168"/>
      <c r="C41" s="376"/>
      <c r="D41" s="439"/>
      <c r="E41" s="440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</row>
    <row r="42" spans="2:51" ht="15" thickBot="1">
      <c r="B42" s="171" t="s">
        <v>218</v>
      </c>
      <c r="C42" s="377" t="s">
        <v>225</v>
      </c>
      <c r="D42" s="441" t="e">
        <f>SUM(D26:D30,D33:D40)</f>
        <v>#REF!</v>
      </c>
      <c r="E42" s="441" t="e">
        <f>SUM(E26:E30,E33:E40)</f>
        <v>#REF!</v>
      </c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</row>
    <row r="43" spans="2:51" ht="25.5">
      <c r="B43" s="172" t="s">
        <v>219</v>
      </c>
      <c r="C43" s="378"/>
      <c r="D43" s="442"/>
      <c r="E43" s="443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</row>
    <row r="44" spans="2:51" ht="25.5">
      <c r="B44" s="166" t="s">
        <v>220</v>
      </c>
      <c r="C44" s="379" t="s">
        <v>727</v>
      </c>
      <c r="D44" s="433" t="e">
        <f>#REF!</f>
        <v>#REF!</v>
      </c>
      <c r="E44" s="444" t="e">
        <f>#REF!</f>
        <v>#REF!</v>
      </c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</row>
    <row r="45" spans="2:51" ht="25.5">
      <c r="B45" s="173" t="s">
        <v>221</v>
      </c>
      <c r="C45" s="332" t="s">
        <v>731</v>
      </c>
      <c r="D45" s="445" t="e">
        <f>#REF!</f>
        <v>#REF!</v>
      </c>
      <c r="E45" s="446" t="e">
        <f>#REF!</f>
        <v>#REF!</v>
      </c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</row>
    <row r="46" spans="2:51" ht="14.25">
      <c r="B46" s="170" t="s">
        <v>222</v>
      </c>
      <c r="C46" s="332" t="s">
        <v>735</v>
      </c>
      <c r="D46" s="447" t="e">
        <f>#REF!</f>
        <v>#REF!</v>
      </c>
      <c r="E46" s="448" t="e">
        <f>#REF!</f>
        <v>#REF!</v>
      </c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</row>
    <row r="47" spans="2:51" ht="14.25">
      <c r="B47" s="173" t="s">
        <v>223</v>
      </c>
      <c r="C47" s="332" t="s">
        <v>739</v>
      </c>
      <c r="D47" s="449"/>
      <c r="E47" s="450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</row>
    <row r="48" spans="2:51" ht="25.5">
      <c r="B48" s="170" t="s">
        <v>224</v>
      </c>
      <c r="C48" s="332" t="s">
        <v>742</v>
      </c>
      <c r="D48" s="451"/>
      <c r="E48" s="452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</row>
    <row r="49" spans="2:51" ht="14.25">
      <c r="B49" s="173" t="s">
        <v>226</v>
      </c>
      <c r="C49" s="332" t="s">
        <v>1</v>
      </c>
      <c r="D49" s="449"/>
      <c r="E49" s="450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</row>
    <row r="50" spans="2:51" ht="14.25">
      <c r="B50" s="170"/>
      <c r="C50" s="332"/>
      <c r="D50" s="447"/>
      <c r="E50" s="44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</row>
    <row r="51" spans="2:51" ht="14.25">
      <c r="B51" s="170" t="s">
        <v>227</v>
      </c>
      <c r="C51" s="332" t="s">
        <v>235</v>
      </c>
      <c r="D51" s="453"/>
      <c r="E51" s="454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</row>
    <row r="52" spans="2:51" ht="25.5">
      <c r="B52" s="170" t="s">
        <v>228</v>
      </c>
      <c r="C52" s="332" t="s">
        <v>237</v>
      </c>
      <c r="D52" s="433" t="e">
        <f>#REF!</f>
        <v>#REF!</v>
      </c>
      <c r="E52" s="434" t="e">
        <f>#REF!</f>
        <v>#REF!</v>
      </c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</row>
    <row r="53" spans="2:51" ht="25.5">
      <c r="B53" s="173" t="s">
        <v>229</v>
      </c>
      <c r="C53" s="332" t="s">
        <v>239</v>
      </c>
      <c r="D53" s="433" t="e">
        <f>#REF!</f>
        <v>#REF!</v>
      </c>
      <c r="E53" s="434" t="e">
        <f>#REF!</f>
        <v>#REF!</v>
      </c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</row>
    <row r="54" spans="2:51" ht="14.25">
      <c r="B54" s="170" t="s">
        <v>230</v>
      </c>
      <c r="C54" s="332" t="s">
        <v>241</v>
      </c>
      <c r="D54" s="453"/>
      <c r="E54" s="454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</row>
    <row r="55" spans="2:51" ht="14.25">
      <c r="B55" s="173" t="s">
        <v>231</v>
      </c>
      <c r="C55" s="332" t="s">
        <v>243</v>
      </c>
      <c r="D55" s="433" t="e">
        <f>#REF!</f>
        <v>#REF!</v>
      </c>
      <c r="E55" s="434" t="e">
        <f>#REF!</f>
        <v>#REF!</v>
      </c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</row>
    <row r="56" spans="2:51" ht="15" thickBot="1">
      <c r="B56" s="170"/>
      <c r="C56" s="376"/>
      <c r="D56" s="439"/>
      <c r="E56" s="440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</row>
    <row r="57" spans="2:51" ht="26.25" thickBot="1">
      <c r="B57" s="171" t="s">
        <v>232</v>
      </c>
      <c r="C57" s="377" t="s">
        <v>245</v>
      </c>
      <c r="D57" s="441" t="e">
        <f>SUM(D44:D49,D51:D55)</f>
        <v>#REF!</v>
      </c>
      <c r="E57" s="441" t="e">
        <f>SUM(E44:E49,E51:E55)</f>
        <v>#REF!</v>
      </c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</row>
    <row r="58" spans="2:51" ht="25.5">
      <c r="B58" s="174" t="s">
        <v>233</v>
      </c>
      <c r="C58" s="379"/>
      <c r="D58" s="455"/>
      <c r="E58" s="456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</row>
    <row r="59" spans="2:51" ht="25.5">
      <c r="B59" s="173" t="s">
        <v>234</v>
      </c>
      <c r="C59" s="379" t="s">
        <v>247</v>
      </c>
      <c r="D59" s="457"/>
      <c r="E59" s="45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</row>
    <row r="60" spans="2:51" ht="25.5">
      <c r="B60" s="170" t="s">
        <v>236</v>
      </c>
      <c r="C60" s="332" t="s">
        <v>249</v>
      </c>
      <c r="D60" s="459" t="e">
        <f>#REF!+#REF!</f>
        <v>#REF!</v>
      </c>
      <c r="E60" s="439" t="e">
        <f>#REF!+#REF!</f>
        <v>#REF!</v>
      </c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</row>
    <row r="61" spans="2:51" ht="14.25">
      <c r="B61" s="173" t="s">
        <v>238</v>
      </c>
      <c r="C61" s="332" t="s">
        <v>251</v>
      </c>
      <c r="D61" s="460" t="e">
        <f>#REF!</f>
        <v>#REF!</v>
      </c>
      <c r="E61" s="461" t="e">
        <f>#REF!</f>
        <v>#REF!</v>
      </c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</row>
    <row r="62" spans="2:51" ht="14.25">
      <c r="B62" s="169" t="s">
        <v>240</v>
      </c>
      <c r="C62" s="332" t="s">
        <v>253</v>
      </c>
      <c r="D62" s="457"/>
      <c r="E62" s="45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</row>
    <row r="63" spans="2:51" ht="14.25">
      <c r="B63" s="170"/>
      <c r="C63" s="332"/>
      <c r="D63" s="439"/>
      <c r="E63" s="440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</row>
    <row r="64" spans="2:51" ht="14.25">
      <c r="B64" s="173" t="s">
        <v>242</v>
      </c>
      <c r="C64" s="379" t="s">
        <v>280</v>
      </c>
      <c r="D64" s="462">
        <v>-2000</v>
      </c>
      <c r="E64" s="463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</row>
    <row r="65" spans="2:51" ht="14.25">
      <c r="B65" s="170" t="s">
        <v>244</v>
      </c>
      <c r="C65" s="332" t="s">
        <v>281</v>
      </c>
      <c r="D65" s="462">
        <v>-219</v>
      </c>
      <c r="E65" s="463">
        <v>-216</v>
      </c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</row>
    <row r="66" spans="2:51" ht="14.25">
      <c r="B66" s="170" t="s">
        <v>231</v>
      </c>
      <c r="C66" s="332" t="s">
        <v>282</v>
      </c>
      <c r="D66" s="433" t="e">
        <f>#REF!</f>
        <v>#REF!</v>
      </c>
      <c r="E66" s="434" t="e">
        <f>#REF!</f>
        <v>#REF!</v>
      </c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</row>
    <row r="67" spans="2:51" ht="15" thickBot="1">
      <c r="B67" s="173"/>
      <c r="C67" s="379"/>
      <c r="D67" s="464"/>
      <c r="E67" s="465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</row>
    <row r="68" spans="2:51" ht="26.25" thickBot="1">
      <c r="B68" s="171" t="s">
        <v>246</v>
      </c>
      <c r="C68" s="377" t="s">
        <v>283</v>
      </c>
      <c r="D68" s="441" t="e">
        <f>SUM(D59:D62,D64:D66)</f>
        <v>#REF!</v>
      </c>
      <c r="E68" s="441" t="e">
        <f>SUM(E59:E62,E64:E66)</f>
        <v>#REF!</v>
      </c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</row>
    <row r="69" spans="2:51" ht="26.25" thickBot="1">
      <c r="B69" s="173" t="s">
        <v>248</v>
      </c>
      <c r="C69" s="380" t="s">
        <v>284</v>
      </c>
      <c r="D69" s="466">
        <v>35</v>
      </c>
      <c r="E69" s="466" t="e">
        <f>E42+E57+E68</f>
        <v>#REF!</v>
      </c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</row>
    <row r="70" spans="2:51" ht="26.25" thickBot="1">
      <c r="B70" s="175" t="s">
        <v>250</v>
      </c>
      <c r="C70" s="377" t="s">
        <v>285</v>
      </c>
      <c r="D70" s="441">
        <v>8</v>
      </c>
      <c r="E70" s="441">
        <v>755</v>
      </c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</row>
    <row r="71" spans="2:51" ht="26.25" thickBot="1">
      <c r="B71" s="166" t="s">
        <v>252</v>
      </c>
      <c r="C71" s="381" t="s">
        <v>286</v>
      </c>
      <c r="D71" s="462"/>
      <c r="E71" s="463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</row>
    <row r="72" spans="2:51" ht="14.25">
      <c r="B72" s="176"/>
      <c r="C72" s="177"/>
      <c r="D72" s="178"/>
      <c r="E72" s="17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</row>
    <row r="73" spans="1:161" ht="12.75">
      <c r="A73" s="163"/>
      <c r="C73" s="177"/>
      <c r="D73" s="177"/>
      <c r="E73" s="177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3"/>
      <c r="DE73" s="163"/>
      <c r="DF73" s="163"/>
      <c r="DG73" s="163"/>
      <c r="DH73" s="163"/>
      <c r="DI73" s="163"/>
      <c r="DJ73" s="163"/>
      <c r="DK73" s="163"/>
      <c r="DL73" s="163"/>
      <c r="DM73" s="163"/>
      <c r="DN73" s="163"/>
      <c r="DO73" s="163"/>
      <c r="DP73" s="163"/>
      <c r="DQ73" s="163"/>
      <c r="DR73" s="163"/>
      <c r="DS73" s="163"/>
      <c r="DT73" s="163"/>
      <c r="DU73" s="163"/>
      <c r="DV73" s="163"/>
      <c r="DW73" s="163"/>
      <c r="DX73" s="163"/>
      <c r="DY73" s="163"/>
      <c r="DZ73" s="163"/>
      <c r="EA73" s="163"/>
      <c r="EB73" s="163"/>
      <c r="EC73" s="163"/>
      <c r="ED73" s="163"/>
      <c r="EE73" s="163"/>
      <c r="EF73" s="163"/>
      <c r="EG73" s="163"/>
      <c r="EH73" s="163"/>
      <c r="EI73" s="163"/>
      <c r="EJ73" s="163"/>
      <c r="EK73" s="163"/>
      <c r="EL73" s="163"/>
      <c r="EM73" s="163"/>
      <c r="EN73" s="163"/>
      <c r="EO73" s="163"/>
      <c r="EP73" s="163"/>
      <c r="EQ73" s="163"/>
      <c r="ER73" s="163"/>
      <c r="ES73" s="163"/>
      <c r="ET73" s="163"/>
      <c r="EU73" s="163"/>
      <c r="EV73" s="163"/>
      <c r="EW73" s="163"/>
      <c r="EX73" s="163"/>
      <c r="EY73" s="163"/>
      <c r="EZ73" s="163"/>
      <c r="FA73" s="163"/>
      <c r="FB73" s="163"/>
      <c r="FC73" s="163"/>
      <c r="FD73" s="163"/>
      <c r="FE73" s="163"/>
    </row>
    <row r="74" spans="1:161" ht="15.75">
      <c r="A74" s="163"/>
      <c r="B74" s="187" t="s">
        <v>449</v>
      </c>
      <c r="C74" s="177"/>
      <c r="D74" s="177"/>
      <c r="E74" s="177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3"/>
      <c r="DD74" s="163"/>
      <c r="DE74" s="163"/>
      <c r="DF74" s="163"/>
      <c r="DG74" s="163"/>
      <c r="DH74" s="163"/>
      <c r="DI74" s="163"/>
      <c r="DJ74" s="163"/>
      <c r="DK74" s="163"/>
      <c r="DL74" s="163"/>
      <c r="DM74" s="163"/>
      <c r="DN74" s="163"/>
      <c r="DO74" s="163"/>
      <c r="DP74" s="163"/>
      <c r="DQ74" s="163"/>
      <c r="DR74" s="163"/>
      <c r="DS74" s="163"/>
      <c r="DT74" s="163"/>
      <c r="DU74" s="163"/>
      <c r="DV74" s="163"/>
      <c r="DW74" s="163"/>
      <c r="DX74" s="163"/>
      <c r="DY74" s="163"/>
      <c r="DZ74" s="163"/>
      <c r="EA74" s="163"/>
      <c r="EB74" s="163"/>
      <c r="EC74" s="163"/>
      <c r="ED74" s="163"/>
      <c r="EE74" s="163"/>
      <c r="EF74" s="163"/>
      <c r="EG74" s="163"/>
      <c r="EH74" s="163"/>
      <c r="EI74" s="163"/>
      <c r="EJ74" s="163"/>
      <c r="EK74" s="163"/>
      <c r="EL74" s="163"/>
      <c r="EM74" s="163"/>
      <c r="EN74" s="163"/>
      <c r="EO74" s="163"/>
      <c r="EP74" s="163"/>
      <c r="EQ74" s="163"/>
      <c r="ER74" s="163"/>
      <c r="ES74" s="163"/>
      <c r="ET74" s="163"/>
      <c r="EU74" s="163"/>
      <c r="EV74" s="163"/>
      <c r="EW74" s="163"/>
      <c r="EX74" s="163"/>
      <c r="EY74" s="163"/>
      <c r="EZ74" s="163"/>
      <c r="FA74" s="163"/>
      <c r="FB74" s="163"/>
      <c r="FC74" s="163"/>
      <c r="FD74" s="163"/>
      <c r="FE74" s="163"/>
    </row>
    <row r="75" spans="1:161" ht="15.75">
      <c r="A75" s="163"/>
      <c r="B75" s="187"/>
      <c r="C75" s="177"/>
      <c r="D75" s="177"/>
      <c r="E75" s="177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  <c r="CW75" s="163"/>
      <c r="CX75" s="163"/>
      <c r="CY75" s="163"/>
      <c r="CZ75" s="163"/>
      <c r="DA75" s="163"/>
      <c r="DB75" s="163"/>
      <c r="DC75" s="163"/>
      <c r="DD75" s="163"/>
      <c r="DE75" s="163"/>
      <c r="DF75" s="163"/>
      <c r="DG75" s="163"/>
      <c r="DH75" s="163"/>
      <c r="DI75" s="163"/>
      <c r="DJ75" s="163"/>
      <c r="DK75" s="163"/>
      <c r="DL75" s="163"/>
      <c r="DM75" s="163"/>
      <c r="DN75" s="163"/>
      <c r="DO75" s="163"/>
      <c r="DP75" s="163"/>
      <c r="DQ75" s="163"/>
      <c r="DR75" s="163"/>
      <c r="DS75" s="163"/>
      <c r="DT75" s="163"/>
      <c r="DU75" s="163"/>
      <c r="DV75" s="163"/>
      <c r="DW75" s="163"/>
      <c r="DX75" s="163"/>
      <c r="DY75" s="163"/>
      <c r="DZ75" s="163"/>
      <c r="EA75" s="163"/>
      <c r="EB75" s="163"/>
      <c r="EC75" s="163"/>
      <c r="ED75" s="163"/>
      <c r="EE75" s="163"/>
      <c r="EF75" s="163"/>
      <c r="EG75" s="163"/>
      <c r="EH75" s="163"/>
      <c r="EI75" s="163"/>
      <c r="EJ75" s="163"/>
      <c r="EK75" s="163"/>
      <c r="EL75" s="163"/>
      <c r="EM75" s="163"/>
      <c r="EN75" s="163"/>
      <c r="EO75" s="163"/>
      <c r="EP75" s="163"/>
      <c r="EQ75" s="163"/>
      <c r="ER75" s="163"/>
      <c r="ES75" s="163"/>
      <c r="ET75" s="163"/>
      <c r="EU75" s="163"/>
      <c r="EV75" s="163"/>
      <c r="EW75" s="163"/>
      <c r="EX75" s="163"/>
      <c r="EY75" s="163"/>
      <c r="EZ75" s="163"/>
      <c r="FA75" s="163"/>
      <c r="FB75" s="163"/>
      <c r="FC75" s="163"/>
      <c r="FD75" s="163"/>
      <c r="FE75" s="163"/>
    </row>
    <row r="76" spans="1:161" ht="15.75">
      <c r="A76" s="163"/>
      <c r="B76" s="187"/>
      <c r="C76" s="177"/>
      <c r="D76" s="177"/>
      <c r="E76" s="177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  <c r="CW76" s="163"/>
      <c r="CX76" s="163"/>
      <c r="CY76" s="163"/>
      <c r="CZ76" s="163"/>
      <c r="DA76" s="163"/>
      <c r="DB76" s="163"/>
      <c r="DC76" s="163"/>
      <c r="DD76" s="163"/>
      <c r="DE76" s="163"/>
      <c r="DF76" s="163"/>
      <c r="DG76" s="163"/>
      <c r="DH76" s="163"/>
      <c r="DI76" s="163"/>
      <c r="DJ76" s="163"/>
      <c r="DK76" s="163"/>
      <c r="DL76" s="163"/>
      <c r="DM76" s="163"/>
      <c r="DN76" s="163"/>
      <c r="DO76" s="163"/>
      <c r="DP76" s="163"/>
      <c r="DQ76" s="163"/>
      <c r="DR76" s="163"/>
      <c r="DS76" s="163"/>
      <c r="DT76" s="163"/>
      <c r="DU76" s="163"/>
      <c r="DV76" s="163"/>
      <c r="DW76" s="163"/>
      <c r="DX76" s="163"/>
      <c r="DY76" s="163"/>
      <c r="DZ76" s="163"/>
      <c r="EA76" s="163"/>
      <c r="EB76" s="163"/>
      <c r="EC76" s="163"/>
      <c r="ED76" s="163"/>
      <c r="EE76" s="163"/>
      <c r="EF76" s="163"/>
      <c r="EG76" s="163"/>
      <c r="EH76" s="163"/>
      <c r="EI76" s="163"/>
      <c r="EJ76" s="163"/>
      <c r="EK76" s="163"/>
      <c r="EL76" s="163"/>
      <c r="EM76" s="163"/>
      <c r="EN76" s="163"/>
      <c r="EO76" s="163"/>
      <c r="EP76" s="163"/>
      <c r="EQ76" s="163"/>
      <c r="ER76" s="163"/>
      <c r="ES76" s="163"/>
      <c r="ET76" s="163"/>
      <c r="EU76" s="163"/>
      <c r="EV76" s="163"/>
      <c r="EW76" s="163"/>
      <c r="EX76" s="163"/>
      <c r="EY76" s="163"/>
      <c r="EZ76" s="163"/>
      <c r="FA76" s="163"/>
      <c r="FB76" s="163"/>
      <c r="FC76" s="163"/>
      <c r="FD76" s="163"/>
      <c r="FE76" s="163"/>
    </row>
    <row r="77" spans="2:51" ht="15.75">
      <c r="B77" s="187" t="s">
        <v>450</v>
      </c>
      <c r="C77" s="177"/>
      <c r="D77" s="177"/>
      <c r="E77" s="177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</row>
  </sheetData>
  <sheetProtection/>
  <mergeCells count="4">
    <mergeCell ref="D21:D22"/>
    <mergeCell ref="E21:E22"/>
    <mergeCell ref="B21:B22"/>
    <mergeCell ref="C21:C22"/>
  </mergeCells>
  <printOptions horizontalCentered="1"/>
  <pageMargins left="0" right="0" top="0.3937007874015748" bottom="0" header="0.5118110236220472" footer="0.5118110236220472"/>
  <pageSetup horizontalDpi="300" verticalDpi="300" orientation="portrait" paperSize="9" scale="80" r:id="rId3"/>
  <rowBreaks count="1" manualBreakCount="1">
    <brk id="57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S23" sqref="S23"/>
    </sheetView>
  </sheetViews>
  <sheetFormatPr defaultColWidth="9.00390625" defaultRowHeight="12.75"/>
  <cols>
    <col min="1" max="1" width="20.875" style="0" customWidth="1"/>
    <col min="2" max="2" width="6.25390625" style="0" customWidth="1"/>
    <col min="3" max="3" width="21.00390625" style="0" customWidth="1"/>
    <col min="4" max="4" width="23.875" style="0" customWidth="1"/>
    <col min="5" max="5" width="22.75390625" style="0" customWidth="1"/>
    <col min="6" max="6" width="23.875" style="0" customWidth="1"/>
    <col min="7" max="8" width="22.875" style="0" customWidth="1"/>
    <col min="9" max="9" width="24.00390625" style="0" customWidth="1"/>
    <col min="10" max="11" width="24.375" style="0" customWidth="1"/>
    <col min="12" max="12" width="22.75390625" style="0" customWidth="1"/>
    <col min="13" max="13" width="24.625" style="0" customWidth="1"/>
    <col min="14" max="14" width="23.875" style="0" customWidth="1"/>
    <col min="15" max="15" width="21.375" style="0" customWidth="1"/>
    <col min="16" max="16" width="20.625" style="0" customWidth="1"/>
    <col min="17" max="17" width="21.625" style="0" customWidth="1"/>
    <col min="18" max="18" width="22.875" style="0" customWidth="1"/>
    <col min="19" max="19" width="24.00390625" style="0" customWidth="1"/>
  </cols>
  <sheetData>
    <row r="1" spans="1:18" ht="43.5" customHeight="1">
      <c r="A1" s="517" t="s">
        <v>652</v>
      </c>
      <c r="B1" s="517"/>
      <c r="C1" s="517"/>
      <c r="D1" s="517"/>
      <c r="E1" s="191" t="str">
        <f>'форма-1'!A10</f>
        <v> на 30 июня 2007 года</v>
      </c>
      <c r="G1" s="192"/>
      <c r="L1" s="193"/>
      <c r="M1" s="193"/>
      <c r="O1" s="113"/>
      <c r="R1" s="194"/>
    </row>
    <row r="2" spans="1:19" ht="14.25" customHeight="1">
      <c r="A2" s="195"/>
      <c r="B2" s="196"/>
      <c r="C2" s="197"/>
      <c r="D2" s="198" t="s">
        <v>496</v>
      </c>
      <c r="E2" s="198"/>
      <c r="F2" s="198"/>
      <c r="G2" s="198"/>
      <c r="H2" s="198"/>
      <c r="I2" s="199"/>
      <c r="J2" s="200" t="s">
        <v>497</v>
      </c>
      <c r="K2" s="201"/>
      <c r="L2" s="201"/>
      <c r="M2" s="201"/>
      <c r="N2" s="201"/>
      <c r="O2" s="201"/>
      <c r="P2" s="201"/>
      <c r="Q2" s="201"/>
      <c r="R2" s="201"/>
      <c r="S2" s="202"/>
    </row>
    <row r="3" spans="1:19" s="210" customFormat="1" ht="12.75">
      <c r="A3" s="203"/>
      <c r="B3" s="204"/>
      <c r="C3" s="205"/>
      <c r="D3" s="206"/>
      <c r="E3" s="206"/>
      <c r="F3" s="206"/>
      <c r="G3" s="206"/>
      <c r="H3" s="206"/>
      <c r="I3" s="206"/>
      <c r="J3" s="206"/>
      <c r="K3" s="206"/>
      <c r="L3" s="207" t="s">
        <v>498</v>
      </c>
      <c r="M3" s="208"/>
      <c r="N3" s="206"/>
      <c r="O3" s="206"/>
      <c r="P3" s="206"/>
      <c r="Q3" s="206"/>
      <c r="R3" s="209"/>
      <c r="S3" s="204"/>
    </row>
    <row r="4" spans="1:19" s="210" customFormat="1" ht="87.75" customHeight="1">
      <c r="A4" s="211" t="s">
        <v>691</v>
      </c>
      <c r="B4" s="212" t="s">
        <v>696</v>
      </c>
      <c r="C4" s="213" t="s">
        <v>499</v>
      </c>
      <c r="D4" s="214" t="s">
        <v>500</v>
      </c>
      <c r="E4" s="215" t="s">
        <v>501</v>
      </c>
      <c r="F4" s="216" t="s">
        <v>502</v>
      </c>
      <c r="G4" s="216" t="s">
        <v>503</v>
      </c>
      <c r="H4" s="215" t="s">
        <v>675</v>
      </c>
      <c r="I4" s="217" t="s">
        <v>504</v>
      </c>
      <c r="J4" s="212" t="s">
        <v>502</v>
      </c>
      <c r="K4" s="212" t="s">
        <v>503</v>
      </c>
      <c r="L4" s="119" t="s">
        <v>505</v>
      </c>
      <c r="M4" s="119" t="s">
        <v>506</v>
      </c>
      <c r="N4" s="212" t="s">
        <v>507</v>
      </c>
      <c r="O4" s="212" t="s">
        <v>508</v>
      </c>
      <c r="P4" s="212" t="s">
        <v>509</v>
      </c>
      <c r="Q4" s="215" t="s">
        <v>675</v>
      </c>
      <c r="R4" s="218" t="s">
        <v>504</v>
      </c>
      <c r="S4" s="219" t="s">
        <v>510</v>
      </c>
    </row>
    <row r="5" spans="1:19" ht="13.5" thickBot="1">
      <c r="A5" s="220">
        <v>1</v>
      </c>
      <c r="B5" s="221">
        <v>2</v>
      </c>
      <c r="C5" s="87">
        <v>3</v>
      </c>
      <c r="D5" s="87">
        <v>4</v>
      </c>
      <c r="E5" s="87">
        <v>5</v>
      </c>
      <c r="F5" s="87">
        <v>6</v>
      </c>
      <c r="G5" s="87">
        <v>7</v>
      </c>
      <c r="H5" s="87">
        <v>8</v>
      </c>
      <c r="I5" s="87">
        <v>9</v>
      </c>
      <c r="J5" s="87">
        <v>10</v>
      </c>
      <c r="K5" s="87">
        <v>11</v>
      </c>
      <c r="L5" s="87" t="s">
        <v>511</v>
      </c>
      <c r="M5" s="87" t="s">
        <v>512</v>
      </c>
      <c r="N5" s="87">
        <v>13</v>
      </c>
      <c r="O5" s="87">
        <v>14</v>
      </c>
      <c r="P5" s="87">
        <v>15</v>
      </c>
      <c r="Q5" s="87">
        <v>16</v>
      </c>
      <c r="R5" s="87">
        <v>17</v>
      </c>
      <c r="S5" s="88">
        <v>18</v>
      </c>
    </row>
    <row r="6" spans="1:19" ht="25.5">
      <c r="A6" s="222" t="s">
        <v>513</v>
      </c>
      <c r="B6" s="80">
        <v>810</v>
      </c>
      <c r="C6" s="467">
        <f>SUM(C8,C11,C16,C20)</f>
        <v>26528</v>
      </c>
      <c r="D6" s="468">
        <f aca="true" t="shared" si="0" ref="D6:S6">SUM(D8,D11,D16,D20)</f>
        <v>0</v>
      </c>
      <c r="E6" s="469">
        <f t="shared" si="0"/>
        <v>0</v>
      </c>
      <c r="F6" s="469">
        <f t="shared" si="0"/>
        <v>0</v>
      </c>
      <c r="G6" s="469">
        <f t="shared" si="0"/>
        <v>0</v>
      </c>
      <c r="H6" s="469">
        <f t="shared" si="0"/>
        <v>1925</v>
      </c>
      <c r="I6" s="469">
        <f t="shared" si="0"/>
        <v>1925</v>
      </c>
      <c r="J6" s="467">
        <f t="shared" si="0"/>
        <v>0</v>
      </c>
      <c r="K6" s="469">
        <f t="shared" si="0"/>
        <v>0</v>
      </c>
      <c r="L6" s="469">
        <f t="shared" si="0"/>
        <v>0</v>
      </c>
      <c r="M6" s="469">
        <f t="shared" si="0"/>
        <v>-154</v>
      </c>
      <c r="N6" s="468">
        <f t="shared" si="0"/>
        <v>0</v>
      </c>
      <c r="O6" s="469">
        <f t="shared" si="0"/>
        <v>-238</v>
      </c>
      <c r="P6" s="469">
        <f t="shared" si="0"/>
        <v>0</v>
      </c>
      <c r="Q6" s="469">
        <f t="shared" si="0"/>
        <v>-2409</v>
      </c>
      <c r="R6" s="470">
        <f t="shared" si="0"/>
        <v>-2801</v>
      </c>
      <c r="S6" s="471">
        <f t="shared" si="0"/>
        <v>25652</v>
      </c>
    </row>
    <row r="7" spans="1:19" ht="12.75">
      <c r="A7" s="223" t="s">
        <v>440</v>
      </c>
      <c r="B7" s="80"/>
      <c r="C7" s="472"/>
      <c r="D7" s="473"/>
      <c r="E7" s="473"/>
      <c r="F7" s="473"/>
      <c r="G7" s="473"/>
      <c r="H7" s="473"/>
      <c r="I7" s="474"/>
      <c r="J7" s="475"/>
      <c r="K7" s="476"/>
      <c r="L7" s="476"/>
      <c r="M7" s="476"/>
      <c r="N7" s="476"/>
      <c r="O7" s="476"/>
      <c r="P7" s="474"/>
      <c r="Q7" s="474"/>
      <c r="R7" s="477"/>
      <c r="S7" s="478"/>
    </row>
    <row r="8" spans="1:19" ht="12.75">
      <c r="A8" s="222" t="s">
        <v>514</v>
      </c>
      <c r="B8" s="80">
        <v>811</v>
      </c>
      <c r="C8" s="479">
        <f>SUM(C9:C10)</f>
        <v>0</v>
      </c>
      <c r="D8" s="480">
        <f aca="true" t="shared" si="1" ref="D8:S8">SUM(D9:D10)</f>
        <v>0</v>
      </c>
      <c r="E8" s="480">
        <f t="shared" si="1"/>
        <v>0</v>
      </c>
      <c r="F8" s="480">
        <f t="shared" si="1"/>
        <v>0</v>
      </c>
      <c r="G8" s="480">
        <f t="shared" si="1"/>
        <v>0</v>
      </c>
      <c r="H8" s="480">
        <f t="shared" si="1"/>
        <v>0</v>
      </c>
      <c r="I8" s="481">
        <f t="shared" si="1"/>
        <v>0</v>
      </c>
      <c r="J8" s="482">
        <f t="shared" si="1"/>
        <v>0</v>
      </c>
      <c r="K8" s="481">
        <f t="shared" si="1"/>
        <v>0</v>
      </c>
      <c r="L8" s="481">
        <f t="shared" si="1"/>
        <v>0</v>
      </c>
      <c r="M8" s="481">
        <f t="shared" si="1"/>
        <v>0</v>
      </c>
      <c r="N8" s="483">
        <f t="shared" si="1"/>
        <v>0</v>
      </c>
      <c r="O8" s="481">
        <f t="shared" si="1"/>
        <v>0</v>
      </c>
      <c r="P8" s="481">
        <f t="shared" si="1"/>
        <v>0</v>
      </c>
      <c r="Q8" s="481">
        <f t="shared" si="1"/>
        <v>0</v>
      </c>
      <c r="R8" s="484">
        <f t="shared" si="1"/>
        <v>0</v>
      </c>
      <c r="S8" s="485">
        <f t="shared" si="1"/>
        <v>0</v>
      </c>
    </row>
    <row r="9" spans="1:19" ht="25.5">
      <c r="A9" s="223" t="s">
        <v>515</v>
      </c>
      <c r="B9" s="80">
        <v>812</v>
      </c>
      <c r="C9" s="486"/>
      <c r="D9" s="422"/>
      <c r="E9" s="422"/>
      <c r="F9" s="422"/>
      <c r="G9" s="422"/>
      <c r="H9" s="422"/>
      <c r="I9" s="487">
        <f>SUM(D9:H9)</f>
        <v>0</v>
      </c>
      <c r="J9" s="488"/>
      <c r="K9" s="422"/>
      <c r="L9" s="422"/>
      <c r="M9" s="422"/>
      <c r="N9" s="422"/>
      <c r="O9" s="422"/>
      <c r="P9" s="422"/>
      <c r="Q9" s="422"/>
      <c r="R9" s="489">
        <f>SUM(J9:Q9)</f>
        <v>0</v>
      </c>
      <c r="S9" s="490">
        <f>C9+I9+R9</f>
        <v>0</v>
      </c>
    </row>
    <row r="10" spans="1:19" ht="25.5">
      <c r="A10" s="224" t="s">
        <v>516</v>
      </c>
      <c r="B10" s="80">
        <v>813</v>
      </c>
      <c r="C10" s="486"/>
      <c r="D10" s="422"/>
      <c r="E10" s="422"/>
      <c r="F10" s="422"/>
      <c r="G10" s="422"/>
      <c r="H10" s="422"/>
      <c r="I10" s="487">
        <f>SUM(D10:H10)</f>
        <v>0</v>
      </c>
      <c r="J10" s="488"/>
      <c r="K10" s="422"/>
      <c r="L10" s="422"/>
      <c r="M10" s="422"/>
      <c r="N10" s="422"/>
      <c r="O10" s="422"/>
      <c r="P10" s="422"/>
      <c r="Q10" s="422"/>
      <c r="R10" s="489">
        <f>SUM(J10:Q10)</f>
        <v>0</v>
      </c>
      <c r="S10" s="490">
        <f>C10+I10+R10</f>
        <v>0</v>
      </c>
    </row>
    <row r="11" spans="1:19" ht="12.75">
      <c r="A11" s="222" t="s">
        <v>517</v>
      </c>
      <c r="B11" s="80">
        <v>820</v>
      </c>
      <c r="C11" s="491">
        <f>SUM(C12:C15)</f>
        <v>0</v>
      </c>
      <c r="D11" s="492">
        <f aca="true" t="shared" si="2" ref="D11:S11">SUM(D12:D15)</f>
        <v>0</v>
      </c>
      <c r="E11" s="492">
        <f t="shared" si="2"/>
        <v>0</v>
      </c>
      <c r="F11" s="492">
        <f t="shared" si="2"/>
        <v>0</v>
      </c>
      <c r="G11" s="492">
        <f t="shared" si="2"/>
        <v>0</v>
      </c>
      <c r="H11" s="492">
        <f t="shared" si="2"/>
        <v>0</v>
      </c>
      <c r="I11" s="481">
        <f t="shared" si="2"/>
        <v>0</v>
      </c>
      <c r="J11" s="493">
        <f t="shared" si="2"/>
        <v>0</v>
      </c>
      <c r="K11" s="494">
        <f t="shared" si="2"/>
        <v>0</v>
      </c>
      <c r="L11" s="494">
        <f t="shared" si="2"/>
        <v>0</v>
      </c>
      <c r="M11" s="494">
        <f t="shared" si="2"/>
        <v>0</v>
      </c>
      <c r="N11" s="495">
        <f t="shared" si="2"/>
        <v>0</v>
      </c>
      <c r="O11" s="494">
        <f t="shared" si="2"/>
        <v>0</v>
      </c>
      <c r="P11" s="494">
        <f t="shared" si="2"/>
        <v>0</v>
      </c>
      <c r="Q11" s="494">
        <f t="shared" si="2"/>
        <v>0</v>
      </c>
      <c r="R11" s="484">
        <f t="shared" si="2"/>
        <v>0</v>
      </c>
      <c r="S11" s="483">
        <f t="shared" si="2"/>
        <v>0</v>
      </c>
    </row>
    <row r="12" spans="1:19" ht="25.5">
      <c r="A12" s="223" t="s">
        <v>518</v>
      </c>
      <c r="B12" s="80">
        <v>821</v>
      </c>
      <c r="C12" s="486"/>
      <c r="D12" s="422"/>
      <c r="E12" s="422"/>
      <c r="F12" s="422"/>
      <c r="G12" s="422"/>
      <c r="H12" s="422"/>
      <c r="I12" s="487">
        <f>SUM(D12:H12)</f>
        <v>0</v>
      </c>
      <c r="J12" s="488"/>
      <c r="K12" s="422"/>
      <c r="L12" s="422"/>
      <c r="M12" s="422"/>
      <c r="N12" s="422"/>
      <c r="O12" s="422"/>
      <c r="P12" s="422"/>
      <c r="Q12" s="422"/>
      <c r="R12" s="489">
        <f>SUM(J12:Q12)</f>
        <v>0</v>
      </c>
      <c r="S12" s="490">
        <f>C12+I12+R12</f>
        <v>0</v>
      </c>
    </row>
    <row r="13" spans="1:19" ht="25.5">
      <c r="A13" s="223" t="s">
        <v>519</v>
      </c>
      <c r="B13" s="80">
        <v>822</v>
      </c>
      <c r="C13" s="486"/>
      <c r="D13" s="422"/>
      <c r="E13" s="422"/>
      <c r="F13" s="422"/>
      <c r="G13" s="422"/>
      <c r="H13" s="422"/>
      <c r="I13" s="487">
        <f>SUM(D13:H13)</f>
        <v>0</v>
      </c>
      <c r="J13" s="488"/>
      <c r="K13" s="422"/>
      <c r="L13" s="422"/>
      <c r="M13" s="422"/>
      <c r="N13" s="422"/>
      <c r="O13" s="422"/>
      <c r="P13" s="422"/>
      <c r="Q13" s="422"/>
      <c r="R13" s="489">
        <f>SUM(J13:Q13)</f>
        <v>0</v>
      </c>
      <c r="S13" s="490">
        <f>C13+I13+R13</f>
        <v>0</v>
      </c>
    </row>
    <row r="14" spans="1:19" ht="14.25" customHeight="1">
      <c r="A14" s="223" t="s">
        <v>520</v>
      </c>
      <c r="B14" s="80">
        <v>823</v>
      </c>
      <c r="C14" s="486"/>
      <c r="D14" s="422"/>
      <c r="E14" s="422"/>
      <c r="F14" s="422"/>
      <c r="G14" s="422"/>
      <c r="H14" s="422"/>
      <c r="I14" s="487">
        <f>SUM(D14:H14)</f>
        <v>0</v>
      </c>
      <c r="J14" s="488"/>
      <c r="K14" s="422"/>
      <c r="L14" s="422"/>
      <c r="M14" s="422"/>
      <c r="N14" s="422"/>
      <c r="O14" s="422"/>
      <c r="P14" s="422"/>
      <c r="Q14" s="422"/>
      <c r="R14" s="489">
        <f>SUM(J14:Q14)</f>
        <v>0</v>
      </c>
      <c r="S14" s="490">
        <f>C14+I14+R14</f>
        <v>0</v>
      </c>
    </row>
    <row r="15" spans="1:19" ht="17.25" customHeight="1">
      <c r="A15" s="223" t="s">
        <v>521</v>
      </c>
      <c r="B15" s="80">
        <v>824</v>
      </c>
      <c r="C15" s="486"/>
      <c r="D15" s="422"/>
      <c r="E15" s="422"/>
      <c r="F15" s="422"/>
      <c r="G15" s="422"/>
      <c r="H15" s="422"/>
      <c r="I15" s="487">
        <f>SUM(D15:H15)</f>
        <v>0</v>
      </c>
      <c r="J15" s="488"/>
      <c r="K15" s="422"/>
      <c r="L15" s="422"/>
      <c r="M15" s="422"/>
      <c r="N15" s="422"/>
      <c r="O15" s="422"/>
      <c r="P15" s="422"/>
      <c r="Q15" s="422"/>
      <c r="R15" s="489">
        <f>SUM(J15:Q15)</f>
        <v>0</v>
      </c>
      <c r="S15" s="490">
        <f>C15+I15+R15</f>
        <v>0</v>
      </c>
    </row>
    <row r="16" spans="1:19" ht="25.5">
      <c r="A16" s="222" t="s">
        <v>522</v>
      </c>
      <c r="B16" s="80">
        <v>830</v>
      </c>
      <c r="C16" s="491">
        <f>SUM(C17:C19)</f>
        <v>9623</v>
      </c>
      <c r="D16" s="492">
        <f aca="true" t="shared" si="3" ref="D16:S16">SUM(D17:D19)</f>
        <v>0</v>
      </c>
      <c r="E16" s="496">
        <f t="shared" si="3"/>
        <v>0</v>
      </c>
      <c r="F16" s="496">
        <f t="shared" si="3"/>
        <v>0</v>
      </c>
      <c r="G16" s="496">
        <f t="shared" si="3"/>
        <v>0</v>
      </c>
      <c r="H16" s="496">
        <f t="shared" si="3"/>
        <v>0</v>
      </c>
      <c r="I16" s="481">
        <f t="shared" si="3"/>
        <v>0</v>
      </c>
      <c r="J16" s="493">
        <f t="shared" si="3"/>
        <v>0</v>
      </c>
      <c r="K16" s="494">
        <f t="shared" si="3"/>
        <v>0</v>
      </c>
      <c r="L16" s="494">
        <f t="shared" si="3"/>
        <v>0</v>
      </c>
      <c r="M16" s="494">
        <f t="shared" si="3"/>
        <v>0</v>
      </c>
      <c r="N16" s="495">
        <f t="shared" si="3"/>
        <v>0</v>
      </c>
      <c r="O16" s="494">
        <f t="shared" si="3"/>
        <v>0</v>
      </c>
      <c r="P16" s="494">
        <f t="shared" si="3"/>
        <v>0</v>
      </c>
      <c r="Q16" s="494">
        <f t="shared" si="3"/>
        <v>0</v>
      </c>
      <c r="R16" s="484">
        <f t="shared" si="3"/>
        <v>0</v>
      </c>
      <c r="S16" s="483">
        <f t="shared" si="3"/>
        <v>9623</v>
      </c>
    </row>
    <row r="17" spans="1:19" ht="25.5">
      <c r="A17" s="223" t="s">
        <v>523</v>
      </c>
      <c r="B17" s="80">
        <v>831</v>
      </c>
      <c r="C17" s="486"/>
      <c r="D17" s="422"/>
      <c r="E17" s="422"/>
      <c r="F17" s="422"/>
      <c r="G17" s="422"/>
      <c r="H17" s="422"/>
      <c r="I17" s="487">
        <f>SUM(D17:H17)</f>
        <v>0</v>
      </c>
      <c r="J17" s="488"/>
      <c r="K17" s="422"/>
      <c r="L17" s="422"/>
      <c r="M17" s="422"/>
      <c r="N17" s="422"/>
      <c r="O17" s="422"/>
      <c r="P17" s="422"/>
      <c r="Q17" s="422"/>
      <c r="R17" s="489">
        <f>SUM(J17:Q17)</f>
        <v>0</v>
      </c>
      <c r="S17" s="490">
        <f>C17+I17+R17</f>
        <v>0</v>
      </c>
    </row>
    <row r="18" spans="1:19" ht="25.5">
      <c r="A18" s="223" t="s">
        <v>524</v>
      </c>
      <c r="B18" s="80">
        <v>832</v>
      </c>
      <c r="C18" s="486"/>
      <c r="D18" s="422"/>
      <c r="E18" s="422"/>
      <c r="F18" s="422"/>
      <c r="G18" s="422"/>
      <c r="H18" s="422"/>
      <c r="I18" s="487">
        <f>SUM(D18:H18)</f>
        <v>0</v>
      </c>
      <c r="J18" s="488"/>
      <c r="K18" s="422"/>
      <c r="L18" s="422"/>
      <c r="M18" s="422"/>
      <c r="N18" s="422"/>
      <c r="O18" s="422"/>
      <c r="P18" s="422"/>
      <c r="Q18" s="422"/>
      <c r="R18" s="489">
        <f>SUM(J18:Q18)</f>
        <v>0</v>
      </c>
      <c r="S18" s="490">
        <f>C18+I18+R18</f>
        <v>0</v>
      </c>
    </row>
    <row r="19" spans="1:19" ht="25.5">
      <c r="A19" s="223" t="s">
        <v>525</v>
      </c>
      <c r="B19" s="80">
        <v>833</v>
      </c>
      <c r="C19" s="486">
        <v>9623</v>
      </c>
      <c r="D19" s="422"/>
      <c r="E19" s="422"/>
      <c r="F19" s="422"/>
      <c r="G19" s="422"/>
      <c r="H19" s="422"/>
      <c r="I19" s="487">
        <f>SUM(D19:H19)</f>
        <v>0</v>
      </c>
      <c r="J19" s="488"/>
      <c r="K19" s="422"/>
      <c r="L19" s="422"/>
      <c r="M19" s="422"/>
      <c r="N19" s="422"/>
      <c r="O19" s="422"/>
      <c r="P19" s="422"/>
      <c r="Q19" s="422"/>
      <c r="R19" s="489">
        <f>SUM(J19:Q19)</f>
        <v>0</v>
      </c>
      <c r="S19" s="490">
        <f>C19+I19+R19</f>
        <v>9623</v>
      </c>
    </row>
    <row r="20" spans="1:19" ht="25.5">
      <c r="A20" s="222" t="s">
        <v>526</v>
      </c>
      <c r="B20" s="80">
        <v>840</v>
      </c>
      <c r="C20" s="493">
        <f>SUM(C21:C27)</f>
        <v>16905</v>
      </c>
      <c r="D20" s="495">
        <f aca="true" t="shared" si="4" ref="D20:S20">SUM(D21:D27)</f>
        <v>0</v>
      </c>
      <c r="E20" s="494">
        <f t="shared" si="4"/>
        <v>0</v>
      </c>
      <c r="F20" s="494">
        <f t="shared" si="4"/>
        <v>0</v>
      </c>
      <c r="G20" s="494">
        <f t="shared" si="4"/>
        <v>0</v>
      </c>
      <c r="H20" s="494">
        <f t="shared" si="4"/>
        <v>1925</v>
      </c>
      <c r="I20" s="481">
        <f t="shared" si="4"/>
        <v>1925</v>
      </c>
      <c r="J20" s="493">
        <f t="shared" si="4"/>
        <v>0</v>
      </c>
      <c r="K20" s="497">
        <f t="shared" si="4"/>
        <v>0</v>
      </c>
      <c r="L20" s="497">
        <f t="shared" si="4"/>
        <v>0</v>
      </c>
      <c r="M20" s="497">
        <f t="shared" si="4"/>
        <v>-154</v>
      </c>
      <c r="N20" s="495">
        <f t="shared" si="4"/>
        <v>0</v>
      </c>
      <c r="O20" s="494">
        <f t="shared" si="4"/>
        <v>-238</v>
      </c>
      <c r="P20" s="494">
        <f t="shared" si="4"/>
        <v>0</v>
      </c>
      <c r="Q20" s="494">
        <f t="shared" si="4"/>
        <v>-2409</v>
      </c>
      <c r="R20" s="484">
        <f t="shared" si="4"/>
        <v>-2801</v>
      </c>
      <c r="S20" s="483">
        <f t="shared" si="4"/>
        <v>16029</v>
      </c>
    </row>
    <row r="21" spans="1:19" ht="25.5">
      <c r="A21" s="223" t="s">
        <v>527</v>
      </c>
      <c r="B21" s="80">
        <v>841</v>
      </c>
      <c r="C21" s="498">
        <v>3153</v>
      </c>
      <c r="D21" s="422"/>
      <c r="E21" s="422"/>
      <c r="F21" s="422"/>
      <c r="G21" s="422"/>
      <c r="H21" s="422"/>
      <c r="I21" s="487">
        <f aca="true" t="shared" si="5" ref="I21:I27">SUM(D21:H21)</f>
        <v>0</v>
      </c>
      <c r="J21" s="488"/>
      <c r="K21" s="422"/>
      <c r="L21" s="422"/>
      <c r="M21" s="422">
        <v>-154</v>
      </c>
      <c r="N21" s="422"/>
      <c r="O21" s="422">
        <v>-204</v>
      </c>
      <c r="P21" s="422"/>
      <c r="Q21" s="422"/>
      <c r="R21" s="489">
        <f aca="true" t="shared" si="6" ref="R21:R27">SUM(J21:Q21)</f>
        <v>-358</v>
      </c>
      <c r="S21" s="490">
        <f aca="true" t="shared" si="7" ref="S21:S27">C21+I21+R21</f>
        <v>2795</v>
      </c>
    </row>
    <row r="22" spans="1:19" ht="38.25">
      <c r="A22" s="223" t="s">
        <v>528</v>
      </c>
      <c r="B22" s="80">
        <v>842</v>
      </c>
      <c r="C22" s="486">
        <v>47</v>
      </c>
      <c r="D22" s="422"/>
      <c r="E22" s="422"/>
      <c r="F22" s="422"/>
      <c r="G22" s="422"/>
      <c r="H22" s="499"/>
      <c r="I22" s="487">
        <f t="shared" si="5"/>
        <v>0</v>
      </c>
      <c r="J22" s="488"/>
      <c r="K22" s="422"/>
      <c r="L22" s="422"/>
      <c r="M22" s="422"/>
      <c r="N22" s="422"/>
      <c r="O22" s="422"/>
      <c r="P22" s="422"/>
      <c r="Q22" s="422"/>
      <c r="R22" s="489">
        <f t="shared" si="6"/>
        <v>0</v>
      </c>
      <c r="S22" s="490">
        <f t="shared" si="7"/>
        <v>47</v>
      </c>
    </row>
    <row r="23" spans="1:19" ht="12.75">
      <c r="A23" s="223" t="s">
        <v>529</v>
      </c>
      <c r="B23" s="80">
        <v>843</v>
      </c>
      <c r="C23" s="486">
        <v>12</v>
      </c>
      <c r="D23" s="422"/>
      <c r="E23" s="422"/>
      <c r="F23" s="422"/>
      <c r="G23" s="422"/>
      <c r="H23" s="499"/>
      <c r="I23" s="487">
        <f t="shared" si="5"/>
        <v>0</v>
      </c>
      <c r="J23" s="488"/>
      <c r="K23" s="422"/>
      <c r="L23" s="422"/>
      <c r="M23" s="422"/>
      <c r="N23" s="422"/>
      <c r="O23" s="422">
        <v>0</v>
      </c>
      <c r="P23" s="422"/>
      <c r="Q23" s="422"/>
      <c r="R23" s="489">
        <f t="shared" si="6"/>
        <v>0</v>
      </c>
      <c r="S23" s="490">
        <f t="shared" si="7"/>
        <v>12</v>
      </c>
    </row>
    <row r="24" spans="1:19" ht="12.75">
      <c r="A24" s="223" t="s">
        <v>530</v>
      </c>
      <c r="B24" s="80">
        <v>844</v>
      </c>
      <c r="C24" s="486">
        <v>10486</v>
      </c>
      <c r="D24" s="422"/>
      <c r="E24" s="422"/>
      <c r="F24" s="422"/>
      <c r="G24" s="422"/>
      <c r="H24" s="499">
        <v>1925</v>
      </c>
      <c r="I24" s="487">
        <f t="shared" si="5"/>
        <v>1925</v>
      </c>
      <c r="J24" s="488"/>
      <c r="K24" s="422"/>
      <c r="L24" s="422"/>
      <c r="M24" s="422"/>
      <c r="N24" s="422"/>
      <c r="O24" s="422">
        <v>-34</v>
      </c>
      <c r="P24" s="422"/>
      <c r="Q24" s="422">
        <v>-2409</v>
      </c>
      <c r="R24" s="489">
        <f t="shared" si="6"/>
        <v>-2443</v>
      </c>
      <c r="S24" s="490">
        <f t="shared" si="7"/>
        <v>9968</v>
      </c>
    </row>
    <row r="25" spans="1:19" ht="25.5">
      <c r="A25" s="223" t="s">
        <v>531</v>
      </c>
      <c r="B25" s="80">
        <v>845</v>
      </c>
      <c r="C25" s="486"/>
      <c r="D25" s="422"/>
      <c r="E25" s="422"/>
      <c r="F25" s="422"/>
      <c r="G25" s="422"/>
      <c r="H25" s="499"/>
      <c r="I25" s="487">
        <f t="shared" si="5"/>
        <v>0</v>
      </c>
      <c r="J25" s="488"/>
      <c r="K25" s="422"/>
      <c r="L25" s="422"/>
      <c r="M25" s="422"/>
      <c r="N25" s="422"/>
      <c r="O25" s="422"/>
      <c r="P25" s="422"/>
      <c r="Q25" s="422"/>
      <c r="R25" s="489">
        <f t="shared" si="6"/>
        <v>0</v>
      </c>
      <c r="S25" s="490">
        <f t="shared" si="7"/>
        <v>0</v>
      </c>
    </row>
    <row r="26" spans="1:19" ht="12.75">
      <c r="A26" s="223" t="s">
        <v>532</v>
      </c>
      <c r="B26" s="80">
        <v>847</v>
      </c>
      <c r="C26" s="486"/>
      <c r="D26" s="422"/>
      <c r="E26" s="422"/>
      <c r="F26" s="422"/>
      <c r="G26" s="422"/>
      <c r="H26" s="499"/>
      <c r="I26" s="487">
        <f t="shared" si="5"/>
        <v>0</v>
      </c>
      <c r="J26" s="488"/>
      <c r="K26" s="422"/>
      <c r="L26" s="422"/>
      <c r="M26" s="422"/>
      <c r="N26" s="422"/>
      <c r="O26" s="422"/>
      <c r="P26" s="422"/>
      <c r="Q26" s="422"/>
      <c r="R26" s="489">
        <f t="shared" si="6"/>
        <v>0</v>
      </c>
      <c r="S26" s="490">
        <f t="shared" si="7"/>
        <v>0</v>
      </c>
    </row>
    <row r="27" spans="1:19" ht="26.25" thickBot="1">
      <c r="A27" s="225" t="s">
        <v>535</v>
      </c>
      <c r="B27" s="84">
        <v>846</v>
      </c>
      <c r="C27" s="500">
        <v>3207</v>
      </c>
      <c r="D27" s="501"/>
      <c r="E27" s="501"/>
      <c r="F27" s="501"/>
      <c r="G27" s="501"/>
      <c r="H27" s="502"/>
      <c r="I27" s="503">
        <f t="shared" si="5"/>
        <v>0</v>
      </c>
      <c r="J27" s="488"/>
      <c r="K27" s="422"/>
      <c r="L27" s="422"/>
      <c r="M27" s="422"/>
      <c r="N27" s="422"/>
      <c r="O27" s="422"/>
      <c r="P27" s="422"/>
      <c r="Q27" s="422"/>
      <c r="R27" s="503">
        <f t="shared" si="6"/>
        <v>0</v>
      </c>
      <c r="S27" s="490">
        <f t="shared" si="7"/>
        <v>3207</v>
      </c>
    </row>
    <row r="28" spans="1:19" ht="22.5" customHeight="1">
      <c r="A28" s="226"/>
      <c r="B28" s="226"/>
      <c r="C28" s="226"/>
      <c r="D28" s="226"/>
      <c r="E28" s="116"/>
      <c r="F28" s="116"/>
      <c r="G28" s="227"/>
      <c r="H28" s="116"/>
      <c r="I28" s="82"/>
      <c r="J28" s="228"/>
      <c r="K28" s="228"/>
      <c r="L28" s="228"/>
      <c r="M28" s="228"/>
      <c r="N28" s="228"/>
      <c r="O28" s="228"/>
      <c r="P28" s="228"/>
      <c r="Q28" s="228"/>
      <c r="R28" s="228"/>
      <c r="S28" s="82"/>
    </row>
    <row r="29" spans="1:19" ht="12.75">
      <c r="A29" s="115"/>
      <c r="B29" s="115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</row>
    <row r="30" spans="1:19" ht="12.75">
      <c r="A30" s="229"/>
      <c r="B30" s="23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1:19" ht="12.75">
      <c r="A31" s="231"/>
      <c r="B31" s="232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</row>
    <row r="32" spans="1:19" ht="14.25">
      <c r="A32" s="233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</row>
    <row r="33" spans="1:19" ht="12.75">
      <c r="A33" s="231"/>
      <c r="B33" s="232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</row>
    <row r="34" spans="1:19" ht="12.75">
      <c r="A34" s="235"/>
      <c r="C34" s="236"/>
      <c r="D34" s="237"/>
      <c r="E34" s="238"/>
      <c r="F34" s="238"/>
      <c r="G34" s="238"/>
      <c r="H34" s="238"/>
      <c r="I34" s="238"/>
      <c r="J34" s="237"/>
      <c r="K34" s="237"/>
      <c r="L34" s="237"/>
      <c r="M34" s="237"/>
      <c r="N34" s="237"/>
      <c r="O34" s="237"/>
      <c r="P34" s="237"/>
      <c r="Q34" s="237"/>
      <c r="R34" s="237"/>
      <c r="S34" s="236"/>
    </row>
    <row r="35" spans="1:19" ht="12.75">
      <c r="A35" s="239"/>
      <c r="C35" s="230" t="s">
        <v>450</v>
      </c>
      <c r="D35" s="240"/>
      <c r="E35" s="240"/>
      <c r="F35" s="205"/>
      <c r="G35" s="205"/>
      <c r="H35" s="205"/>
      <c r="I35" s="241"/>
      <c r="J35" s="240"/>
      <c r="K35" s="240"/>
      <c r="L35" s="205"/>
      <c r="M35" s="205"/>
      <c r="N35" s="241"/>
      <c r="O35" s="240"/>
      <c r="P35" s="205"/>
      <c r="Q35" s="205"/>
      <c r="R35" s="241"/>
      <c r="S35" s="242"/>
    </row>
    <row r="36" spans="1:19" ht="12.75">
      <c r="A36" s="243"/>
      <c r="B36" s="74"/>
      <c r="C36" s="242"/>
      <c r="D36" s="242"/>
      <c r="E36" s="242"/>
      <c r="F36" s="244"/>
      <c r="G36" s="244"/>
      <c r="H36" s="244"/>
      <c r="I36" s="245"/>
      <c r="J36" s="242"/>
      <c r="K36" s="242"/>
      <c r="L36" s="244"/>
      <c r="M36" s="244"/>
      <c r="N36" s="245"/>
      <c r="O36" s="242"/>
      <c r="P36" s="244"/>
      <c r="Q36" s="244"/>
      <c r="R36" s="245"/>
      <c r="S36" s="242"/>
    </row>
    <row r="37" spans="1:19" ht="12.75">
      <c r="A37" s="246"/>
      <c r="B37" s="247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1:19" ht="12.75">
      <c r="A38" s="248"/>
      <c r="B38" s="74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249"/>
    </row>
    <row r="39" spans="1:19" ht="12.75">
      <c r="A39" s="239"/>
      <c r="B39" s="7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49"/>
    </row>
    <row r="40" spans="1:19" ht="12.75">
      <c r="A40" s="248"/>
      <c r="B40" s="74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</row>
    <row r="41" spans="1:19" ht="12.75">
      <c r="A41" s="239"/>
      <c r="B41" s="74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249"/>
    </row>
    <row r="42" spans="1:19" ht="12.75">
      <c r="A42" s="239"/>
      <c r="B42" s="74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249"/>
    </row>
    <row r="43" spans="1:19" ht="12.75">
      <c r="A43" s="248"/>
      <c r="B43" s="74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</row>
    <row r="44" spans="1:19" ht="12.75">
      <c r="A44" s="239"/>
      <c r="B44" s="74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249"/>
    </row>
    <row r="45" spans="1:19" ht="12.75">
      <c r="A45" s="239"/>
      <c r="B45" s="74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249"/>
    </row>
    <row r="46" spans="1:19" ht="12.75">
      <c r="A46" s="239"/>
      <c r="B46" s="74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249"/>
    </row>
    <row r="47" spans="1:19" ht="12.75">
      <c r="A47" s="239"/>
      <c r="B47" s="74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249"/>
    </row>
    <row r="48" spans="1:19" ht="12.75">
      <c r="A48" s="248"/>
      <c r="B48" s="74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</row>
    <row r="49" spans="1:19" ht="12.75">
      <c r="A49" s="239"/>
      <c r="B49" s="74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249"/>
    </row>
    <row r="50" spans="1:19" ht="12.75">
      <c r="A50" s="239"/>
      <c r="B50" s="74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249"/>
    </row>
    <row r="51" spans="1:19" ht="12.75">
      <c r="A51" s="239"/>
      <c r="B51" s="74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249"/>
    </row>
    <row r="52" spans="1:19" ht="12.75">
      <c r="A52" s="239"/>
      <c r="B52" s="74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49"/>
    </row>
    <row r="53" spans="1:19" ht="12.75">
      <c r="A53" s="239"/>
      <c r="B53" s="74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</sheetData>
  <sheetProtection sheet="1" objects="1" scenarios="1"/>
  <mergeCells count="1">
    <mergeCell ref="A1:D1"/>
  </mergeCells>
  <printOptions horizontalCentered="1" verticalCentered="1"/>
  <pageMargins left="0.1968503937007874" right="0" top="0" bottom="0" header="0.5118110236220472" footer="0.5118110236220472"/>
  <pageSetup horizontalDpi="180" verticalDpi="180" orientation="landscape" paperSize="9" scale="65" r:id="rId3"/>
  <colBreaks count="2" manualBreakCount="2">
    <brk id="7" max="65535" man="1"/>
    <brk id="13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75" zoomScaleNormal="75" workbookViewId="0" topLeftCell="A1">
      <selection activeCell="S1" sqref="S1"/>
    </sheetView>
  </sheetViews>
  <sheetFormatPr defaultColWidth="9.00390625" defaultRowHeight="12.75"/>
  <cols>
    <col min="1" max="1" width="23.25390625" style="0" customWidth="1"/>
    <col min="2" max="2" width="7.25390625" style="0" customWidth="1"/>
    <col min="3" max="3" width="20.25390625" style="0" customWidth="1"/>
    <col min="4" max="4" width="18.375" style="0" customWidth="1"/>
    <col min="5" max="5" width="20.875" style="0" customWidth="1"/>
    <col min="6" max="6" width="17.125" style="0" customWidth="1"/>
    <col min="7" max="7" width="20.125" style="0" customWidth="1"/>
    <col min="8" max="8" width="19.75390625" style="0" customWidth="1"/>
    <col min="9" max="9" width="20.00390625" style="0" customWidth="1"/>
    <col min="10" max="10" width="20.375" style="0" customWidth="1"/>
    <col min="11" max="11" width="19.625" style="0" customWidth="1"/>
    <col min="12" max="12" width="20.375" style="0" customWidth="1"/>
    <col min="13" max="13" width="20.75390625" style="0" customWidth="1"/>
    <col min="14" max="14" width="19.75390625" style="0" customWidth="1"/>
    <col min="15" max="15" width="20.375" style="0" customWidth="1"/>
    <col min="16" max="16" width="21.625" style="0" customWidth="1"/>
    <col min="17" max="17" width="22.125" style="0" customWidth="1"/>
    <col min="18" max="18" width="21.875" style="0" customWidth="1"/>
  </cols>
  <sheetData>
    <row r="1" spans="1:6" ht="12.75">
      <c r="A1" s="250" t="str">
        <f>'форма-1'!A12</f>
        <v>Организация ОАО"Псх им А.А.Гречко"..…</v>
      </c>
      <c r="C1" s="250"/>
      <c r="D1" s="193"/>
      <c r="E1" t="str">
        <f>'форма-1'!A10</f>
        <v> на 30 июня 2007 года</v>
      </c>
      <c r="F1" s="113"/>
    </row>
    <row r="2" spans="1:18" ht="18.75">
      <c r="A2" s="251"/>
      <c r="B2" s="252"/>
      <c r="C2" s="253" t="s">
        <v>536</v>
      </c>
      <c r="D2" s="252"/>
      <c r="E2" s="252"/>
      <c r="F2" s="254" t="s">
        <v>650</v>
      </c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ht="25.5" customHeight="1">
      <c r="A3" s="255"/>
      <c r="B3" s="256"/>
      <c r="C3" s="256"/>
      <c r="D3" s="257" t="s">
        <v>496</v>
      </c>
      <c r="E3" s="258"/>
      <c r="F3" s="258"/>
      <c r="G3" s="258"/>
      <c r="H3" s="258"/>
      <c r="I3" s="118"/>
      <c r="J3" s="200" t="s">
        <v>497</v>
      </c>
      <c r="K3" s="201"/>
      <c r="L3" s="201"/>
      <c r="M3" s="201"/>
      <c r="N3" s="201"/>
      <c r="O3" s="201"/>
      <c r="P3" s="201"/>
      <c r="Q3" s="259"/>
      <c r="R3" s="256"/>
    </row>
    <row r="4" spans="1:18" ht="83.25" customHeight="1">
      <c r="A4" s="260" t="s">
        <v>691</v>
      </c>
      <c r="B4" s="204" t="s">
        <v>696</v>
      </c>
      <c r="C4" s="261" t="s">
        <v>499</v>
      </c>
      <c r="D4" s="256" t="s">
        <v>502</v>
      </c>
      <c r="E4" s="256" t="s">
        <v>537</v>
      </c>
      <c r="F4" s="256" t="s">
        <v>503</v>
      </c>
      <c r="G4" s="256" t="s">
        <v>538</v>
      </c>
      <c r="H4" s="262" t="s">
        <v>675</v>
      </c>
      <c r="I4" s="263" t="s">
        <v>504</v>
      </c>
      <c r="J4" s="256" t="s">
        <v>502</v>
      </c>
      <c r="K4" s="256" t="s">
        <v>503</v>
      </c>
      <c r="L4" s="256" t="s">
        <v>539</v>
      </c>
      <c r="M4" s="256" t="s">
        <v>540</v>
      </c>
      <c r="N4" s="256" t="s">
        <v>541</v>
      </c>
      <c r="O4" s="256" t="s">
        <v>542</v>
      </c>
      <c r="P4" s="262" t="s">
        <v>675</v>
      </c>
      <c r="Q4" s="264" t="s">
        <v>504</v>
      </c>
      <c r="R4" s="261" t="s">
        <v>510</v>
      </c>
    </row>
    <row r="5" spans="1:18" ht="13.5" thickBot="1">
      <c r="A5" s="265">
        <v>1</v>
      </c>
      <c r="B5" s="26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  <c r="N5" s="86">
        <v>14</v>
      </c>
      <c r="O5" s="86">
        <v>15</v>
      </c>
      <c r="P5" s="86">
        <v>16</v>
      </c>
      <c r="Q5" s="86">
        <v>17</v>
      </c>
      <c r="R5" s="79">
        <v>18</v>
      </c>
    </row>
    <row r="6" spans="1:18" ht="25.5">
      <c r="A6" s="222" t="s">
        <v>513</v>
      </c>
      <c r="B6" s="80">
        <v>850</v>
      </c>
      <c r="C6" s="467">
        <f aca="true" t="shared" si="0" ref="C6:H6">SUM(C8+C11+C16+C20)</f>
        <v>6248</v>
      </c>
      <c r="D6" s="469">
        <f t="shared" si="0"/>
        <v>0</v>
      </c>
      <c r="E6" s="469">
        <f t="shared" si="0"/>
        <v>0</v>
      </c>
      <c r="F6" s="468">
        <f t="shared" si="0"/>
        <v>0</v>
      </c>
      <c r="G6" s="468">
        <f t="shared" si="0"/>
        <v>875</v>
      </c>
      <c r="H6" s="468">
        <f t="shared" si="0"/>
        <v>0</v>
      </c>
      <c r="I6" s="469">
        <f>SUM(I8,I11,I16,I20)</f>
        <v>875</v>
      </c>
      <c r="J6" s="467">
        <f aca="true" t="shared" si="1" ref="J6:R6">SUM(J8+J11+J16+J20)</f>
        <v>0</v>
      </c>
      <c r="K6" s="468">
        <f t="shared" si="1"/>
        <v>0</v>
      </c>
      <c r="L6" s="469">
        <f t="shared" si="1"/>
        <v>-151</v>
      </c>
      <c r="M6" s="469">
        <f t="shared" si="1"/>
        <v>0</v>
      </c>
      <c r="N6" s="469">
        <f t="shared" si="1"/>
        <v>-204</v>
      </c>
      <c r="O6" s="469">
        <f t="shared" si="1"/>
        <v>0</v>
      </c>
      <c r="P6" s="469">
        <f t="shared" si="1"/>
        <v>0</v>
      </c>
      <c r="Q6" s="470">
        <f t="shared" si="1"/>
        <v>-355</v>
      </c>
      <c r="R6" s="482">
        <f t="shared" si="1"/>
        <v>6768</v>
      </c>
    </row>
    <row r="7" spans="1:18" ht="12.75">
      <c r="A7" s="223" t="s">
        <v>440</v>
      </c>
      <c r="B7" s="80"/>
      <c r="C7" s="490"/>
      <c r="D7" s="416"/>
      <c r="E7" s="476"/>
      <c r="F7" s="416"/>
      <c r="G7" s="487"/>
      <c r="H7" s="487"/>
      <c r="I7" s="489"/>
      <c r="J7" s="490"/>
      <c r="K7" s="416"/>
      <c r="L7" s="416"/>
      <c r="M7" s="476"/>
      <c r="N7" s="416"/>
      <c r="O7" s="474"/>
      <c r="P7" s="474"/>
      <c r="Q7" s="489"/>
      <c r="R7" s="490"/>
    </row>
    <row r="8" spans="1:18" ht="12.75">
      <c r="A8" s="222" t="s">
        <v>514</v>
      </c>
      <c r="B8" s="80">
        <v>851</v>
      </c>
      <c r="C8" s="479">
        <f>SUM(C9:C10)</f>
        <v>0</v>
      </c>
      <c r="D8" s="504">
        <f aca="true" t="shared" si="2" ref="D8:R8">SUM(D9:D10)</f>
        <v>0</v>
      </c>
      <c r="E8" s="504">
        <f t="shared" si="2"/>
        <v>0</v>
      </c>
      <c r="F8" s="480">
        <f t="shared" si="2"/>
        <v>0</v>
      </c>
      <c r="G8" s="480">
        <f t="shared" si="2"/>
        <v>0</v>
      </c>
      <c r="H8" s="480">
        <f t="shared" si="2"/>
        <v>0</v>
      </c>
      <c r="I8" s="484">
        <f t="shared" si="2"/>
        <v>0</v>
      </c>
      <c r="J8" s="479">
        <f t="shared" si="2"/>
        <v>0</v>
      </c>
      <c r="K8" s="480">
        <f t="shared" si="2"/>
        <v>0</v>
      </c>
      <c r="L8" s="504">
        <f t="shared" si="2"/>
        <v>0</v>
      </c>
      <c r="M8" s="504">
        <f t="shared" si="2"/>
        <v>0</v>
      </c>
      <c r="N8" s="504">
        <f t="shared" si="2"/>
        <v>0</v>
      </c>
      <c r="O8" s="504">
        <f t="shared" si="2"/>
        <v>0</v>
      </c>
      <c r="P8" s="504">
        <f t="shared" si="2"/>
        <v>0</v>
      </c>
      <c r="Q8" s="484">
        <f t="shared" si="2"/>
        <v>0</v>
      </c>
      <c r="R8" s="482">
        <f t="shared" si="2"/>
        <v>0</v>
      </c>
    </row>
    <row r="9" spans="1:18" ht="24" customHeight="1">
      <c r="A9" s="223" t="s">
        <v>515</v>
      </c>
      <c r="B9" s="80">
        <v>852</v>
      </c>
      <c r="C9" s="486"/>
      <c r="D9" s="422"/>
      <c r="E9" s="422"/>
      <c r="F9" s="422"/>
      <c r="G9" s="422"/>
      <c r="H9" s="499"/>
      <c r="I9" s="487">
        <f>SUM(D9:H9)</f>
        <v>0</v>
      </c>
      <c r="J9" s="486"/>
      <c r="K9" s="422"/>
      <c r="L9" s="422"/>
      <c r="M9" s="422"/>
      <c r="N9" s="422"/>
      <c r="O9" s="422"/>
      <c r="P9" s="422"/>
      <c r="Q9" s="489">
        <f>SUM(J9:P9)</f>
        <v>0</v>
      </c>
      <c r="R9" s="490">
        <f>C9+I9+Q9</f>
        <v>0</v>
      </c>
    </row>
    <row r="10" spans="1:18" ht="26.25" customHeight="1">
      <c r="A10" s="223" t="s">
        <v>543</v>
      </c>
      <c r="B10" s="80">
        <v>853</v>
      </c>
      <c r="C10" s="486"/>
      <c r="D10" s="422"/>
      <c r="E10" s="422"/>
      <c r="F10" s="422"/>
      <c r="G10" s="422"/>
      <c r="H10" s="499"/>
      <c r="I10" s="489">
        <f>SUM(D10:H10)</f>
        <v>0</v>
      </c>
      <c r="J10" s="486"/>
      <c r="K10" s="422"/>
      <c r="L10" s="422"/>
      <c r="M10" s="422"/>
      <c r="N10" s="422"/>
      <c r="O10" s="422"/>
      <c r="P10" s="422"/>
      <c r="Q10" s="489">
        <f>SUM(J10:P10)</f>
        <v>0</v>
      </c>
      <c r="R10" s="490">
        <f>C10+I10+Q10</f>
        <v>0</v>
      </c>
    </row>
    <row r="11" spans="1:18" ht="15.75" customHeight="1">
      <c r="A11" s="222" t="s">
        <v>517</v>
      </c>
      <c r="B11" s="80">
        <v>854</v>
      </c>
      <c r="C11" s="491">
        <f>SUM(C12:C15)</f>
        <v>0</v>
      </c>
      <c r="D11" s="496">
        <f aca="true" t="shared" si="3" ref="D11:R11">SUM(D12:D15)</f>
        <v>0</v>
      </c>
      <c r="E11" s="496">
        <f t="shared" si="3"/>
        <v>0</v>
      </c>
      <c r="F11" s="492">
        <f t="shared" si="3"/>
        <v>0</v>
      </c>
      <c r="G11" s="492">
        <f t="shared" si="3"/>
        <v>0</v>
      </c>
      <c r="H11" s="492">
        <f t="shared" si="3"/>
        <v>0</v>
      </c>
      <c r="I11" s="484">
        <f t="shared" si="3"/>
        <v>0</v>
      </c>
      <c r="J11" s="491">
        <f t="shared" si="3"/>
        <v>0</v>
      </c>
      <c r="K11" s="492">
        <f t="shared" si="3"/>
        <v>0</v>
      </c>
      <c r="L11" s="496">
        <f t="shared" si="3"/>
        <v>0</v>
      </c>
      <c r="M11" s="496">
        <f t="shared" si="3"/>
        <v>0</v>
      </c>
      <c r="N11" s="496">
        <f t="shared" si="3"/>
        <v>0</v>
      </c>
      <c r="O11" s="496">
        <f t="shared" si="3"/>
        <v>0</v>
      </c>
      <c r="P11" s="496">
        <f t="shared" si="3"/>
        <v>0</v>
      </c>
      <c r="Q11" s="484">
        <f t="shared" si="3"/>
        <v>0</v>
      </c>
      <c r="R11" s="482">
        <f t="shared" si="3"/>
        <v>0</v>
      </c>
    </row>
    <row r="12" spans="1:18" ht="26.25" customHeight="1">
      <c r="A12" s="223" t="s">
        <v>518</v>
      </c>
      <c r="B12" s="80">
        <v>855</v>
      </c>
      <c r="C12" s="486"/>
      <c r="D12" s="422"/>
      <c r="E12" s="422"/>
      <c r="F12" s="422"/>
      <c r="G12" s="422"/>
      <c r="H12" s="499"/>
      <c r="I12" s="489">
        <f>SUM(D12:H12)</f>
        <v>0</v>
      </c>
      <c r="J12" s="486"/>
      <c r="K12" s="422"/>
      <c r="L12" s="422"/>
      <c r="M12" s="422"/>
      <c r="N12" s="422"/>
      <c r="O12" s="422"/>
      <c r="P12" s="422"/>
      <c r="Q12" s="489">
        <f>SUM(J12:P12)</f>
        <v>0</v>
      </c>
      <c r="R12" s="490">
        <f>C12+I12+Q12</f>
        <v>0</v>
      </c>
    </row>
    <row r="13" spans="1:18" ht="27" customHeight="1">
      <c r="A13" s="223" t="s">
        <v>519</v>
      </c>
      <c r="B13" s="80">
        <v>856</v>
      </c>
      <c r="C13" s="486"/>
      <c r="D13" s="422"/>
      <c r="E13" s="422"/>
      <c r="F13" s="422"/>
      <c r="G13" s="422"/>
      <c r="H13" s="499"/>
      <c r="I13" s="489">
        <f>SUM(D13:H13)</f>
        <v>0</v>
      </c>
      <c r="J13" s="486"/>
      <c r="K13" s="422"/>
      <c r="L13" s="422"/>
      <c r="M13" s="422"/>
      <c r="N13" s="422"/>
      <c r="O13" s="422"/>
      <c r="P13" s="422"/>
      <c r="Q13" s="489">
        <f>SUM(J13:P13)</f>
        <v>0</v>
      </c>
      <c r="R13" s="490">
        <f>C13+I13+Q13</f>
        <v>0</v>
      </c>
    </row>
    <row r="14" spans="1:18" ht="15.75" customHeight="1">
      <c r="A14" s="223" t="s">
        <v>520</v>
      </c>
      <c r="B14" s="80">
        <v>857</v>
      </c>
      <c r="C14" s="486"/>
      <c r="D14" s="422"/>
      <c r="E14" s="422"/>
      <c r="F14" s="422"/>
      <c r="G14" s="422"/>
      <c r="H14" s="499"/>
      <c r="I14" s="489">
        <f>SUM(D14:H14)</f>
        <v>0</v>
      </c>
      <c r="J14" s="486"/>
      <c r="K14" s="422"/>
      <c r="L14" s="422"/>
      <c r="M14" s="422"/>
      <c r="N14" s="422"/>
      <c r="O14" s="422"/>
      <c r="P14" s="422"/>
      <c r="Q14" s="489">
        <f>SUM(J14:P14)</f>
        <v>0</v>
      </c>
      <c r="R14" s="490">
        <f>C14+I14+Q14</f>
        <v>0</v>
      </c>
    </row>
    <row r="15" spans="1:18" ht="15" customHeight="1">
      <c r="A15" s="223" t="s">
        <v>521</v>
      </c>
      <c r="B15" s="80">
        <v>858</v>
      </c>
      <c r="C15" s="486"/>
      <c r="D15" s="422"/>
      <c r="E15" s="422"/>
      <c r="F15" s="422"/>
      <c r="G15" s="422"/>
      <c r="H15" s="499"/>
      <c r="I15" s="489">
        <f>SUM(D15:H15)</f>
        <v>0</v>
      </c>
      <c r="J15" s="486"/>
      <c r="K15" s="422"/>
      <c r="L15" s="422"/>
      <c r="M15" s="422"/>
      <c r="N15" s="422"/>
      <c r="O15" s="422"/>
      <c r="P15" s="422"/>
      <c r="Q15" s="489">
        <f>SUM(J15:P15)</f>
        <v>0</v>
      </c>
      <c r="R15" s="490">
        <f>C15+I15+Q15</f>
        <v>0</v>
      </c>
    </row>
    <row r="16" spans="1:18" ht="13.5" customHeight="1">
      <c r="A16" s="222" t="s">
        <v>522</v>
      </c>
      <c r="B16" s="80">
        <v>860</v>
      </c>
      <c r="C16" s="491">
        <f>SUM(C17:C19)</f>
        <v>3772</v>
      </c>
      <c r="D16" s="496">
        <f aca="true" t="shared" si="4" ref="D16:R16">SUM(D17:D19)</f>
        <v>0</v>
      </c>
      <c r="E16" s="496">
        <f t="shared" si="4"/>
        <v>0</v>
      </c>
      <c r="F16" s="492">
        <f t="shared" si="4"/>
        <v>0</v>
      </c>
      <c r="G16" s="492">
        <f t="shared" si="4"/>
        <v>567</v>
      </c>
      <c r="H16" s="492">
        <f t="shared" si="4"/>
        <v>0</v>
      </c>
      <c r="I16" s="484">
        <f t="shared" si="4"/>
        <v>567</v>
      </c>
      <c r="J16" s="491">
        <f t="shared" si="4"/>
        <v>0</v>
      </c>
      <c r="K16" s="492">
        <f t="shared" si="4"/>
        <v>0</v>
      </c>
      <c r="L16" s="496">
        <f t="shared" si="4"/>
        <v>0</v>
      </c>
      <c r="M16" s="496">
        <f t="shared" si="4"/>
        <v>0</v>
      </c>
      <c r="N16" s="496">
        <f t="shared" si="4"/>
        <v>0</v>
      </c>
      <c r="O16" s="496">
        <f t="shared" si="4"/>
        <v>0</v>
      </c>
      <c r="P16" s="496">
        <f t="shared" si="4"/>
        <v>0</v>
      </c>
      <c r="Q16" s="484">
        <f t="shared" si="4"/>
        <v>0</v>
      </c>
      <c r="R16" s="482">
        <f t="shared" si="4"/>
        <v>4339</v>
      </c>
    </row>
    <row r="17" spans="1:18" ht="13.5" customHeight="1">
      <c r="A17" s="223" t="s">
        <v>523</v>
      </c>
      <c r="B17" s="80">
        <v>861</v>
      </c>
      <c r="C17" s="486">
        <v>1135</v>
      </c>
      <c r="D17" s="422"/>
      <c r="E17" s="422"/>
      <c r="F17" s="422"/>
      <c r="G17" s="422"/>
      <c r="H17" s="499"/>
      <c r="I17" s="489">
        <f>SUM(D17:H17)</f>
        <v>0</v>
      </c>
      <c r="J17" s="486"/>
      <c r="K17" s="422"/>
      <c r="L17" s="422"/>
      <c r="M17" s="422"/>
      <c r="N17" s="422"/>
      <c r="O17" s="422"/>
      <c r="P17" s="422"/>
      <c r="Q17" s="489">
        <f>SUM(J17:P17)</f>
        <v>0</v>
      </c>
      <c r="R17" s="490">
        <f>C17+I17+Q17</f>
        <v>1135</v>
      </c>
    </row>
    <row r="18" spans="1:18" ht="16.5" customHeight="1">
      <c r="A18" s="223" t="s">
        <v>524</v>
      </c>
      <c r="B18" s="80">
        <v>862</v>
      </c>
      <c r="C18" s="486"/>
      <c r="D18" s="422"/>
      <c r="E18" s="422"/>
      <c r="F18" s="422"/>
      <c r="G18" s="422"/>
      <c r="H18" s="499"/>
      <c r="I18" s="489">
        <f>SUM(D18:H18)</f>
        <v>0</v>
      </c>
      <c r="J18" s="486"/>
      <c r="K18" s="422"/>
      <c r="L18" s="422"/>
      <c r="M18" s="422"/>
      <c r="N18" s="422"/>
      <c r="O18" s="422"/>
      <c r="P18" s="422"/>
      <c r="Q18" s="489">
        <f>SUM(J18:P18)</f>
        <v>0</v>
      </c>
      <c r="R18" s="490">
        <f>C18+I18+Q18</f>
        <v>0</v>
      </c>
    </row>
    <row r="19" spans="1:18" ht="26.25" customHeight="1">
      <c r="A19" s="223" t="s">
        <v>525</v>
      </c>
      <c r="B19" s="80">
        <v>863</v>
      </c>
      <c r="C19" s="486">
        <v>2637</v>
      </c>
      <c r="D19" s="422"/>
      <c r="E19" s="422"/>
      <c r="F19" s="422"/>
      <c r="G19" s="422">
        <v>567</v>
      </c>
      <c r="H19" s="499"/>
      <c r="I19" s="489">
        <f>SUM(D19:H19)</f>
        <v>567</v>
      </c>
      <c r="J19" s="486"/>
      <c r="K19" s="422"/>
      <c r="L19" s="422"/>
      <c r="M19" s="422"/>
      <c r="N19" s="422"/>
      <c r="O19" s="422"/>
      <c r="P19" s="422"/>
      <c r="Q19" s="489">
        <f>SUM(J19:P19)</f>
        <v>0</v>
      </c>
      <c r="R19" s="490">
        <f>C19+I19+Q19</f>
        <v>3204</v>
      </c>
    </row>
    <row r="20" spans="1:18" ht="25.5">
      <c r="A20" s="222" t="s">
        <v>526</v>
      </c>
      <c r="B20" s="80">
        <v>870</v>
      </c>
      <c r="C20" s="491">
        <f>SUM(C21:C26)</f>
        <v>2476</v>
      </c>
      <c r="D20" s="496">
        <f aca="true" t="shared" si="5" ref="D20:R20">SUM(D21:D26)</f>
        <v>0</v>
      </c>
      <c r="E20" s="496">
        <f t="shared" si="5"/>
        <v>0</v>
      </c>
      <c r="F20" s="492">
        <f t="shared" si="5"/>
        <v>0</v>
      </c>
      <c r="G20" s="492">
        <f t="shared" si="5"/>
        <v>308</v>
      </c>
      <c r="H20" s="492">
        <f t="shared" si="5"/>
        <v>0</v>
      </c>
      <c r="I20" s="484">
        <f t="shared" si="5"/>
        <v>308</v>
      </c>
      <c r="J20" s="491">
        <f t="shared" si="5"/>
        <v>0</v>
      </c>
      <c r="K20" s="492">
        <f t="shared" si="5"/>
        <v>0</v>
      </c>
      <c r="L20" s="496">
        <f t="shared" si="5"/>
        <v>-151</v>
      </c>
      <c r="M20" s="496">
        <f t="shared" si="5"/>
        <v>0</v>
      </c>
      <c r="N20" s="496">
        <f t="shared" si="5"/>
        <v>-204</v>
      </c>
      <c r="O20" s="496">
        <f t="shared" si="5"/>
        <v>0</v>
      </c>
      <c r="P20" s="496">
        <f t="shared" si="5"/>
        <v>0</v>
      </c>
      <c r="Q20" s="484">
        <f t="shared" si="5"/>
        <v>-355</v>
      </c>
      <c r="R20" s="482">
        <f t="shared" si="5"/>
        <v>2429</v>
      </c>
    </row>
    <row r="21" spans="1:18" ht="12.75">
      <c r="A21" s="223" t="s">
        <v>527</v>
      </c>
      <c r="B21" s="80">
        <v>871</v>
      </c>
      <c r="C21" s="486">
        <v>1498</v>
      </c>
      <c r="D21" s="422"/>
      <c r="E21" s="422"/>
      <c r="F21" s="422"/>
      <c r="G21" s="422">
        <v>139</v>
      </c>
      <c r="H21" s="499"/>
      <c r="I21" s="489">
        <f aca="true" t="shared" si="6" ref="I21:I26">SUM(D21:H21)</f>
        <v>139</v>
      </c>
      <c r="J21" s="486"/>
      <c r="K21" s="422"/>
      <c r="L21" s="422">
        <v>-151</v>
      </c>
      <c r="M21" s="422"/>
      <c r="N21" s="422">
        <v>-204</v>
      </c>
      <c r="O21" s="422"/>
      <c r="P21" s="422"/>
      <c r="Q21" s="489">
        <f aca="true" t="shared" si="7" ref="Q21:Q26">SUM(J21:P21)</f>
        <v>-355</v>
      </c>
      <c r="R21" s="490">
        <f aca="true" t="shared" si="8" ref="R21:R26">C21+I21+Q21</f>
        <v>1282</v>
      </c>
    </row>
    <row r="22" spans="1:18" ht="25.5">
      <c r="A22" s="223" t="s">
        <v>528</v>
      </c>
      <c r="B22" s="80">
        <v>872</v>
      </c>
      <c r="C22" s="486">
        <v>326</v>
      </c>
      <c r="D22" s="422"/>
      <c r="E22" s="422"/>
      <c r="F22" s="422"/>
      <c r="G22" s="422">
        <v>3</v>
      </c>
      <c r="H22" s="499"/>
      <c r="I22" s="489">
        <f t="shared" si="6"/>
        <v>3</v>
      </c>
      <c r="J22" s="486"/>
      <c r="K22" s="422"/>
      <c r="L22" s="422"/>
      <c r="M22" s="422"/>
      <c r="N22" s="422"/>
      <c r="O22" s="422"/>
      <c r="P22" s="422"/>
      <c r="Q22" s="489">
        <f t="shared" si="7"/>
        <v>0</v>
      </c>
      <c r="R22" s="490">
        <f t="shared" si="8"/>
        <v>329</v>
      </c>
    </row>
    <row r="23" spans="1:18" ht="12.75">
      <c r="A23" s="223" t="s">
        <v>529</v>
      </c>
      <c r="B23" s="80">
        <v>873</v>
      </c>
      <c r="C23" s="486">
        <v>-7</v>
      </c>
      <c r="D23" s="422"/>
      <c r="E23" s="422"/>
      <c r="F23" s="422"/>
      <c r="G23" s="422"/>
      <c r="H23" s="499"/>
      <c r="I23" s="489">
        <f t="shared" si="6"/>
        <v>0</v>
      </c>
      <c r="J23" s="486"/>
      <c r="K23" s="422"/>
      <c r="L23" s="422"/>
      <c r="M23" s="422"/>
      <c r="N23" s="422"/>
      <c r="O23" s="422"/>
      <c r="P23" s="422"/>
      <c r="Q23" s="489">
        <f t="shared" si="7"/>
        <v>0</v>
      </c>
      <c r="R23" s="490">
        <f t="shared" si="8"/>
        <v>-7</v>
      </c>
    </row>
    <row r="24" spans="1:18" ht="12.75">
      <c r="A24" s="223" t="s">
        <v>530</v>
      </c>
      <c r="B24" s="80">
        <v>874</v>
      </c>
      <c r="C24" s="486"/>
      <c r="D24" s="422"/>
      <c r="E24" s="422"/>
      <c r="F24" s="422"/>
      <c r="G24" s="422"/>
      <c r="H24" s="499"/>
      <c r="I24" s="489">
        <f t="shared" si="6"/>
        <v>0</v>
      </c>
      <c r="J24" s="486"/>
      <c r="K24" s="422"/>
      <c r="L24" s="422"/>
      <c r="M24" s="422"/>
      <c r="N24" s="422"/>
      <c r="O24" s="422"/>
      <c r="P24" s="422"/>
      <c r="Q24" s="489">
        <f t="shared" si="7"/>
        <v>0</v>
      </c>
      <c r="R24" s="490">
        <f t="shared" si="8"/>
        <v>0</v>
      </c>
    </row>
    <row r="25" spans="1:18" ht="25.5">
      <c r="A25" s="223" t="s">
        <v>531</v>
      </c>
      <c r="B25" s="80">
        <v>875</v>
      </c>
      <c r="C25" s="486"/>
      <c r="D25" s="422"/>
      <c r="E25" s="422"/>
      <c r="F25" s="422"/>
      <c r="G25" s="422"/>
      <c r="H25" s="499"/>
      <c r="I25" s="489">
        <f t="shared" si="6"/>
        <v>0</v>
      </c>
      <c r="J25" s="486"/>
      <c r="K25" s="422"/>
      <c r="L25" s="422"/>
      <c r="M25" s="422"/>
      <c r="N25" s="422"/>
      <c r="O25" s="422"/>
      <c r="P25" s="422"/>
      <c r="Q25" s="489">
        <f t="shared" si="7"/>
        <v>0</v>
      </c>
      <c r="R25" s="490">
        <f t="shared" si="8"/>
        <v>0</v>
      </c>
    </row>
    <row r="26" spans="1:18" ht="26.25" thickBot="1">
      <c r="A26" s="225" t="s">
        <v>535</v>
      </c>
      <c r="B26" s="84">
        <v>876</v>
      </c>
      <c r="C26" s="500">
        <v>659</v>
      </c>
      <c r="D26" s="501"/>
      <c r="E26" s="501"/>
      <c r="F26" s="501"/>
      <c r="G26" s="501">
        <v>166</v>
      </c>
      <c r="H26" s="502"/>
      <c r="I26" s="503">
        <f t="shared" si="6"/>
        <v>166</v>
      </c>
      <c r="J26" s="486"/>
      <c r="K26" s="422"/>
      <c r="L26" s="422"/>
      <c r="M26" s="422"/>
      <c r="N26" s="422"/>
      <c r="O26" s="422"/>
      <c r="P26" s="422"/>
      <c r="Q26" s="503">
        <f t="shared" si="7"/>
        <v>0</v>
      </c>
      <c r="R26" s="490">
        <f t="shared" si="8"/>
        <v>825</v>
      </c>
    </row>
    <row r="27" spans="1:18" ht="26.25" customHeight="1">
      <c r="A27" s="267"/>
      <c r="B27" s="268"/>
      <c r="C27" s="269"/>
      <c r="D27" s="269"/>
      <c r="E27" s="269"/>
      <c r="F27" s="269"/>
      <c r="G27" s="269"/>
      <c r="H27" s="269"/>
      <c r="I27" s="270"/>
      <c r="J27" s="271"/>
      <c r="K27" s="272"/>
      <c r="L27" s="272"/>
      <c r="M27" s="272"/>
      <c r="N27" s="272"/>
      <c r="O27" s="272"/>
      <c r="P27" s="272"/>
      <c r="Q27" s="273"/>
      <c r="R27" s="273"/>
    </row>
    <row r="28" spans="1:18" ht="12.7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</row>
    <row r="29" spans="1:18" ht="12.7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</row>
    <row r="30" spans="1:18" ht="12.7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</row>
    <row r="31" spans="1:18" ht="12.7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</row>
    <row r="32" spans="1:18" ht="12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</row>
    <row r="33" spans="1:18" ht="12.7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</row>
    <row r="34" spans="1:18" ht="12.7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</row>
    <row r="35" spans="1:18" ht="12.75">
      <c r="A35" s="115"/>
      <c r="B35" s="115"/>
      <c r="C35" s="115" t="s">
        <v>450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</row>
  </sheetData>
  <sheetProtection sheet="1" objects="1" scenarios="1"/>
  <printOptions horizontalCentered="1" verticalCentered="1"/>
  <pageMargins left="0.1968503937007874" right="0" top="0" bottom="0" header="0.5118110236220472" footer="0.5118110236220472"/>
  <pageSetup horizontalDpi="180" verticalDpi="180" orientation="landscape" paperSize="9" scale="65" r:id="rId3"/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admin</cp:lastModifiedBy>
  <cp:lastPrinted>2007-07-16T06:41:35Z</cp:lastPrinted>
  <dcterms:created xsi:type="dcterms:W3CDTF">1998-11-18T10:00:20Z</dcterms:created>
  <dcterms:modified xsi:type="dcterms:W3CDTF">2007-07-20T12:32:22Z</dcterms:modified>
  <cp:category/>
  <cp:version/>
  <cp:contentType/>
  <cp:contentStatus/>
</cp:coreProperties>
</file>